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ішення сесій 2025 рік\Сесія квітень 2025 рік\"/>
    </mc:Choice>
  </mc:AlternateContent>
  <bookViews>
    <workbookView xWindow="0" yWindow="0" windowWidth="28800" windowHeight="1182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Лист3!$A$1:$J$64</definedName>
  </definedNames>
  <calcPr calcId="162913"/>
</workbook>
</file>

<file path=xl/calcChain.xml><?xml version="1.0" encoding="utf-8"?>
<calcChain xmlns="http://schemas.openxmlformats.org/spreadsheetml/2006/main">
  <c r="G11" i="3" l="1"/>
  <c r="J11" i="3"/>
  <c r="I11" i="3"/>
  <c r="H11" i="3"/>
  <c r="I29" i="3"/>
  <c r="G29" i="3"/>
  <c r="H22" i="3"/>
  <c r="H14" i="3" l="1"/>
  <c r="H13" i="3"/>
  <c r="H49" i="3"/>
  <c r="G49" i="3" l="1"/>
  <c r="G47" i="3"/>
  <c r="G46" i="3"/>
  <c r="G39" i="3"/>
  <c r="G38" i="3"/>
  <c r="G37" i="3"/>
  <c r="G33" i="3"/>
  <c r="G32" i="3"/>
  <c r="G28" i="3"/>
  <c r="G27" i="3"/>
  <c r="G26" i="3"/>
  <c r="G25" i="3"/>
  <c r="G24" i="3"/>
  <c r="G23" i="3"/>
  <c r="J44" i="3" l="1"/>
  <c r="I31" i="3" l="1"/>
  <c r="G31" i="3" s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3" i="3"/>
  <c r="H44" i="3" l="1"/>
  <c r="I48" i="3"/>
  <c r="G48" i="3" s="1"/>
  <c r="I44" i="3" l="1"/>
  <c r="I30" i="3"/>
  <c r="G30" i="3" s="1"/>
  <c r="G44" i="3" l="1"/>
  <c r="I43" i="3" l="1"/>
  <c r="H43" i="3"/>
  <c r="G43" i="3" s="1"/>
  <c r="I42" i="3"/>
  <c r="H42" i="3"/>
  <c r="J40" i="3"/>
  <c r="I40" i="3"/>
  <c r="H40" i="3" l="1"/>
  <c r="G42" i="3"/>
  <c r="G40" i="3"/>
  <c r="J34" i="3" l="1"/>
  <c r="I34" i="3"/>
  <c r="H34" i="3"/>
  <c r="H64" i="3" s="1"/>
  <c r="J64" i="3"/>
  <c r="I64" i="3"/>
  <c r="G64" i="3" l="1"/>
  <c r="G14" i="3"/>
  <c r="G36" i="3"/>
  <c r="H51" i="3"/>
  <c r="G51" i="3" l="1"/>
  <c r="G50" i="3"/>
  <c r="G61" i="3" l="1"/>
  <c r="G15" i="3"/>
  <c r="G13" i="3"/>
  <c r="H59" i="3"/>
  <c r="G59" i="3" s="1"/>
  <c r="G63" i="3"/>
  <c r="G60" i="3"/>
  <c r="J59" i="3"/>
  <c r="I59" i="3"/>
  <c r="G62" i="3"/>
  <c r="G34" i="3" l="1"/>
  <c r="G52" i="3" l="1"/>
</calcChain>
</file>

<file path=xl/sharedStrings.xml><?xml version="1.0" encoding="utf-8"?>
<sst xmlns="http://schemas.openxmlformats.org/spreadsheetml/2006/main" count="231" uniqueCount="165">
  <si>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</si>
  <si>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</si>
  <si>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</si>
  <si>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</si>
  <si>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</si>
  <si>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</si>
  <si>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</si>
  <si>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</si>
  <si>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</si>
  <si>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</si>
  <si>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</si>
  <si>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</si>
  <si>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</si>
  <si>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</si>
  <si>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</si>
  <si>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</si>
  <si>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</si>
  <si>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</si>
  <si>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</si>
  <si>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</si>
  <si>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</si>
  <si>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</si>
  <si>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</si>
  <si>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</si>
  <si>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</si>
  <si>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</si>
  <si>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</si>
  <si>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</si>
  <si>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</si>
  <si>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</si>
  <si>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</si>
  <si>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</si>
  <si>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</si>
  <si>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</si>
  <si>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</si>
  <si>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</si>
  <si>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</si>
  <si>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</si>
  <si>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</si>
  <si>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</si>
  <si>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</si>
  <si>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</si>
  <si>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</si>
  <si>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</si>
  <si>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</si>
  <si>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</si>
  <si>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</si>
  <si>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</si>
  <si>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</si>
  <si>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</si>
  <si>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</si>
  <si>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</si>
  <si>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</si>
  <si>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</si>
  <si>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</si>
  <si>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</si>
  <si>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</si>
  <si>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</si>
  <si>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</si>
  <si>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</si>
  <si>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</si>
  <si>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</si>
  <si>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</si>
  <si>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</si>
  <si>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</si>
  <si>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</si>
  <si>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</si>
  <si>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</si>
  <si>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</si>
  <si>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</si>
  <si>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</si>
  <si>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</si>
  <si>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</si>
  <si>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</si>
  <si>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</si>
  <si>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</si>
  <si>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</si>
  <si>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</si>
  <si>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</si>
  <si>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</si>
  <si>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</si>
  <si>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</si>
  <si>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</si>
  <si>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</si>
  <si>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</si>
  <si>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</si>
  <si>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</si>
  <si>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</si>
  <si>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</si>
  <si>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</si>
  <si>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</si>
  <si>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</si>
  <si>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</si>
  <si>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</si>
  <si>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</si>
  <si>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</si>
  <si>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</si>
  <si>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</si>
  <si>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</si>
  <si>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</si>
  <si>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</si>
  <si>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</si>
  <si>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</si>
  <si>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</si>
  <si>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</si>
  <si>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</si>
  <si>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</si>
  <si>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</si>
  <si>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</si>
  <si>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</si>
  <si>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</si>
  <si>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</si>
  <si>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</si>
  <si>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</si>
  <si>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</si>
  <si>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</si>
  <si>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</si>
  <si>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</si>
  <si>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</si>
  <si>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</si>
  <si>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</si>
  <si>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</si>
  <si>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</si>
  <si>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</si>
  <si>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</si>
  <si>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</si>
  <si>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</si>
  <si>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</si>
  <si>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</si>
  <si>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</si>
  <si>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</si>
  <si>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</si>
  <si>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</si>
  <si>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</si>
  <si>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</si>
  <si>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</si>
  <si>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</si>
  <si>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</si>
  <si>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</si>
  <si>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</si>
  <si>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</si>
  <si>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</si>
  <si>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</si>
  <si>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</si>
  <si>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</si>
  <si>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</si>
  <si>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</si>
  <si>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</si>
  <si>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</si>
  <si>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</si>
  <si>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</si>
  <si>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</si>
  <si>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</si>
  <si>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</si>
  <si>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</si>
  <si>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</si>
  <si>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</si>
  <si>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</si>
  <si>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</si>
  <si>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</si>
  <si>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</si>
  <si>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</si>
  <si>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 xml:space="preserve">від                      2025 року № </t>
  </si>
  <si>
    <t>Програма фінансовї підтримки комунальних підприємств Рожищенської міської ради на 2025 рік</t>
  </si>
  <si>
    <t>29.04.2025 р т№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</si>
</sst>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" xfId="0" builtinId="0"/>
    <cellStyle name="Звичайний 2" xfId="6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topLeftCell="A16" zoomScale="75" zoomScaleNormal="75" workbookViewId="0">
      <selection activeCell="G11" sqref="G11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4" customFormat="1" ht="31.5" customHeight="1" x14ac:dyDescent="0.3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 x14ac:dyDescent="0.3">
      <c r="F2" s="45"/>
      <c r="G2" s="58"/>
      <c r="H2" s="134" t="s">
        <v>119</v>
      </c>
      <c r="I2" s="134"/>
      <c r="J2" s="134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 x14ac:dyDescent="0.3">
      <c r="F3" s="47"/>
      <c r="G3" s="59"/>
      <c r="H3" s="134" t="s">
        <v>162</v>
      </c>
      <c r="I3" s="134"/>
      <c r="J3" s="134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 x14ac:dyDescent="0.3">
      <c r="F4" s="37"/>
      <c r="G4" s="60"/>
      <c r="H4" s="130" t="s">
        <v>136</v>
      </c>
      <c r="I4" s="130"/>
      <c r="J4" s="130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1"/>
      <c r="H5" s="130"/>
      <c r="I5" s="130"/>
      <c r="J5" s="130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2" customFormat="1" ht="41.25" customHeight="1" x14ac:dyDescent="0.35">
      <c r="B6" s="96" t="s">
        <v>121</v>
      </c>
      <c r="C6" s="96"/>
      <c r="D6" s="96"/>
      <c r="E6" s="96"/>
      <c r="F6" s="96"/>
      <c r="G6" s="96"/>
      <c r="H6" s="96"/>
      <c r="I6" s="96"/>
      <c r="J6" s="48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s="20" customFormat="1" ht="41.25" customHeight="1" x14ac:dyDescent="0.35">
      <c r="A7" s="121" t="s">
        <v>108</v>
      </c>
      <c r="B7" s="121"/>
      <c r="C7" s="50"/>
      <c r="D7" s="50"/>
      <c r="E7" s="50"/>
      <c r="F7" s="50"/>
      <c r="G7" s="62"/>
      <c r="H7" s="50"/>
      <c r="I7" s="50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03" t="s">
        <v>120</v>
      </c>
      <c r="B8" s="103"/>
      <c r="C8" s="103"/>
      <c r="G8" s="104"/>
      <c r="H8" s="105"/>
      <c r="I8" s="105"/>
      <c r="J8" s="10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08" t="s">
        <v>2</v>
      </c>
      <c r="B9" s="101" t="s">
        <v>3</v>
      </c>
      <c r="C9" s="99" t="s">
        <v>4</v>
      </c>
      <c r="D9" s="97" t="s">
        <v>5</v>
      </c>
      <c r="E9" s="110" t="s">
        <v>43</v>
      </c>
      <c r="F9" s="116" t="s">
        <v>66</v>
      </c>
      <c r="G9" s="114" t="s">
        <v>6</v>
      </c>
      <c r="H9" s="112" t="s">
        <v>0</v>
      </c>
      <c r="I9" s="106" t="s">
        <v>1</v>
      </c>
      <c r="J9" s="10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09"/>
      <c r="B10" s="102"/>
      <c r="C10" s="100"/>
      <c r="D10" s="98"/>
      <c r="E10" s="111"/>
      <c r="F10" s="117"/>
      <c r="G10" s="115"/>
      <c r="H10" s="113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1" customFormat="1" ht="41.25" customHeight="1" x14ac:dyDescent="0.3">
      <c r="A11" s="68" t="s">
        <v>109</v>
      </c>
      <c r="B11" s="131" t="s">
        <v>60</v>
      </c>
      <c r="C11" s="132"/>
      <c r="D11" s="132"/>
      <c r="E11" s="133"/>
      <c r="F11" s="69"/>
      <c r="G11" s="33">
        <f>G13+G14+G16+G17+G18+G19+G20+G21+G22+G25+G30+G31+G32+G33+G29</f>
        <v>20243231</v>
      </c>
      <c r="H11" s="33">
        <f>H13+H14+H16+H17+H18+H19+H20+H21+H22+H25+H30+H31+H32+H33+H29</f>
        <v>18801231</v>
      </c>
      <c r="I11" s="33">
        <f t="shared" ref="I11:J11" si="0">I13+I14+I16+I17+I18+I19+I20+I21+I22+I25+I30+I31+I32+I33+I29</f>
        <v>1442000</v>
      </c>
      <c r="J11" s="33">
        <f t="shared" si="0"/>
        <v>1000000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s="4" customFormat="1" ht="30" customHeight="1" x14ac:dyDescent="0.2">
      <c r="A12" s="54" t="s">
        <v>73</v>
      </c>
      <c r="B12" s="122" t="s">
        <v>60</v>
      </c>
      <c r="C12" s="123"/>
      <c r="D12" s="123"/>
      <c r="E12" s="55"/>
      <c r="F12" s="56"/>
      <c r="G12" s="63"/>
      <c r="H12" s="35"/>
      <c r="I12" s="35"/>
      <c r="J12" s="35"/>
      <c r="K12" s="43"/>
    </row>
    <row r="13" spans="1:27" s="81" customFormat="1" ht="51.75" customHeight="1" x14ac:dyDescent="0.25">
      <c r="A13" s="73" t="s">
        <v>9</v>
      </c>
      <c r="B13" s="73" t="s">
        <v>10</v>
      </c>
      <c r="C13" s="73" t="s">
        <v>11</v>
      </c>
      <c r="D13" s="74" t="s">
        <v>44</v>
      </c>
      <c r="E13" s="75" t="s">
        <v>122</v>
      </c>
      <c r="F13" s="76" t="s">
        <v>151</v>
      </c>
      <c r="G13" s="77">
        <f>H13</f>
        <v>476000</v>
      </c>
      <c r="H13" s="77">
        <f>400000+76000</f>
        <v>476000</v>
      </c>
      <c r="I13" s="79">
        <f>J13</f>
        <v>0</v>
      </c>
      <c r="J13" s="79">
        <v>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7" s="81" customFormat="1" ht="58.5" customHeight="1" x14ac:dyDescent="0.25">
      <c r="A14" s="72" t="s">
        <v>12</v>
      </c>
      <c r="B14" s="73" t="s">
        <v>33</v>
      </c>
      <c r="C14" s="72" t="s">
        <v>22</v>
      </c>
      <c r="D14" s="74" t="s">
        <v>46</v>
      </c>
      <c r="E14" s="75" t="s">
        <v>123</v>
      </c>
      <c r="F14" s="76" t="s">
        <v>149</v>
      </c>
      <c r="G14" s="77">
        <f>H14+I14</f>
        <v>5422731</v>
      </c>
      <c r="H14" s="77">
        <f>3980000+442731</f>
        <v>4422731</v>
      </c>
      <c r="I14" s="79">
        <v>1000000</v>
      </c>
      <c r="J14" s="79">
        <v>1000000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7" s="81" customFormat="1" ht="3.75" hidden="1" customHeight="1" x14ac:dyDescent="0.25">
      <c r="A15" s="72"/>
      <c r="B15" s="73"/>
      <c r="C15" s="72"/>
      <c r="D15" s="74"/>
      <c r="E15" s="75" t="s">
        <v>91</v>
      </c>
      <c r="F15" s="76" t="s">
        <v>135</v>
      </c>
      <c r="G15" s="77">
        <f>H15</f>
        <v>0</v>
      </c>
      <c r="H15" s="77"/>
      <c r="I15" s="79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7" s="81" customFormat="1" ht="99.75" customHeight="1" x14ac:dyDescent="0.25">
      <c r="A16" s="72" t="s">
        <v>13</v>
      </c>
      <c r="B16" s="73" t="s">
        <v>34</v>
      </c>
      <c r="C16" s="72" t="s">
        <v>97</v>
      </c>
      <c r="D16" s="74" t="s">
        <v>47</v>
      </c>
      <c r="E16" s="75" t="s">
        <v>124</v>
      </c>
      <c r="F16" s="76" t="s">
        <v>150</v>
      </c>
      <c r="G16" s="77">
        <f t="shared" ref="G16:G33" si="1">H16+I16</f>
        <v>1380000</v>
      </c>
      <c r="H16" s="77">
        <v>1380000</v>
      </c>
      <c r="I16" s="79">
        <f t="shared" ref="I16:I22" si="2">J16</f>
        <v>0</v>
      </c>
      <c r="J16" s="79">
        <v>0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s="81" customFormat="1" ht="75" customHeight="1" x14ac:dyDescent="0.25">
      <c r="A17" s="72" t="s">
        <v>102</v>
      </c>
      <c r="B17" s="73" t="s">
        <v>103</v>
      </c>
      <c r="C17" s="72" t="s">
        <v>104</v>
      </c>
      <c r="D17" s="74" t="s">
        <v>105</v>
      </c>
      <c r="E17" s="75" t="s">
        <v>125</v>
      </c>
      <c r="F17" s="76" t="s">
        <v>150</v>
      </c>
      <c r="G17" s="77">
        <f t="shared" si="1"/>
        <v>35000</v>
      </c>
      <c r="H17" s="77">
        <v>35000</v>
      </c>
      <c r="I17" s="79">
        <f t="shared" si="2"/>
        <v>0</v>
      </c>
      <c r="J17" s="79">
        <v>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81" customFormat="1" ht="83.25" customHeight="1" x14ac:dyDescent="0.25">
      <c r="A18" s="72" t="s">
        <v>83</v>
      </c>
      <c r="B18" s="73" t="s">
        <v>84</v>
      </c>
      <c r="C18" s="72" t="s">
        <v>85</v>
      </c>
      <c r="D18" s="74" t="s">
        <v>86</v>
      </c>
      <c r="E18" s="75" t="s">
        <v>126</v>
      </c>
      <c r="F18" s="76" t="s">
        <v>141</v>
      </c>
      <c r="G18" s="77">
        <f t="shared" si="1"/>
        <v>25000</v>
      </c>
      <c r="H18" s="77">
        <v>25000</v>
      </c>
      <c r="I18" s="79">
        <f t="shared" si="2"/>
        <v>0</v>
      </c>
      <c r="J18" s="79">
        <v>0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81" customFormat="1" ht="70.5" customHeight="1" x14ac:dyDescent="0.25">
      <c r="A19" s="72" t="s">
        <v>14</v>
      </c>
      <c r="B19" s="38" t="s">
        <v>35</v>
      </c>
      <c r="C19" s="72" t="s">
        <v>23</v>
      </c>
      <c r="D19" s="74" t="s">
        <v>48</v>
      </c>
      <c r="E19" s="75" t="s">
        <v>127</v>
      </c>
      <c r="F19" s="76" t="s">
        <v>144</v>
      </c>
      <c r="G19" s="77">
        <f t="shared" si="1"/>
        <v>100000</v>
      </c>
      <c r="H19" s="77">
        <v>100000</v>
      </c>
      <c r="I19" s="39">
        <f t="shared" si="2"/>
        <v>0</v>
      </c>
      <c r="J19" s="79">
        <v>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81" customFormat="1" ht="88.5" customHeight="1" x14ac:dyDescent="0.25">
      <c r="A20" s="72" t="s">
        <v>15</v>
      </c>
      <c r="B20" s="38" t="s">
        <v>37</v>
      </c>
      <c r="C20" s="72" t="s">
        <v>25</v>
      </c>
      <c r="D20" s="74" t="s">
        <v>50</v>
      </c>
      <c r="E20" s="75" t="s">
        <v>128</v>
      </c>
      <c r="F20" s="76" t="s">
        <v>140</v>
      </c>
      <c r="G20" s="77">
        <f t="shared" si="1"/>
        <v>2180000</v>
      </c>
      <c r="H20" s="77">
        <v>2180000</v>
      </c>
      <c r="I20" s="78">
        <f t="shared" si="2"/>
        <v>0</v>
      </c>
      <c r="J20" s="79">
        <v>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81" customFormat="1" ht="89.25" customHeight="1" x14ac:dyDescent="0.25">
      <c r="A21" s="72" t="s">
        <v>16</v>
      </c>
      <c r="B21" s="38" t="s">
        <v>38</v>
      </c>
      <c r="C21" s="72" t="s">
        <v>25</v>
      </c>
      <c r="D21" s="74" t="s">
        <v>51</v>
      </c>
      <c r="E21" s="75" t="s">
        <v>129</v>
      </c>
      <c r="F21" s="76" t="s">
        <v>139</v>
      </c>
      <c r="G21" s="77">
        <f t="shared" si="1"/>
        <v>2180000</v>
      </c>
      <c r="H21" s="77">
        <v>2180000</v>
      </c>
      <c r="I21" s="78">
        <f t="shared" si="2"/>
        <v>0</v>
      </c>
      <c r="J21" s="79">
        <v>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81" customFormat="1" ht="45.75" customHeight="1" x14ac:dyDescent="0.25">
      <c r="A22" s="72" t="s">
        <v>17</v>
      </c>
      <c r="B22" s="38" t="s">
        <v>39</v>
      </c>
      <c r="C22" s="72" t="s">
        <v>25</v>
      </c>
      <c r="D22" s="74" t="s">
        <v>52</v>
      </c>
      <c r="E22" s="75" t="s">
        <v>130</v>
      </c>
      <c r="F22" s="76" t="s">
        <v>138</v>
      </c>
      <c r="G22" s="77">
        <f t="shared" si="1"/>
        <v>7429500</v>
      </c>
      <c r="H22" s="77">
        <f>7429500</f>
        <v>7429500</v>
      </c>
      <c r="I22" s="78">
        <f t="shared" si="2"/>
        <v>0</v>
      </c>
      <c r="J22" s="79">
        <v>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s="81" customFormat="1" ht="51.75" hidden="1" customHeight="1" x14ac:dyDescent="0.25">
      <c r="A23" s="72"/>
      <c r="B23" s="38"/>
      <c r="C23" s="72"/>
      <c r="D23" s="74"/>
      <c r="E23" s="75" t="s">
        <v>92</v>
      </c>
      <c r="F23" s="76" t="s">
        <v>135</v>
      </c>
      <c r="G23" s="77">
        <f t="shared" si="1"/>
        <v>0</v>
      </c>
      <c r="H23" s="77"/>
      <c r="I23" s="78"/>
      <c r="J23" s="79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s="81" customFormat="1" ht="51.75" hidden="1" customHeight="1" x14ac:dyDescent="0.25">
      <c r="A24" s="72" t="s">
        <v>17</v>
      </c>
      <c r="B24" s="38" t="s">
        <v>39</v>
      </c>
      <c r="C24" s="72" t="s">
        <v>25</v>
      </c>
      <c r="D24" s="74" t="s">
        <v>52</v>
      </c>
      <c r="E24" s="75"/>
      <c r="F24" s="76" t="s">
        <v>135</v>
      </c>
      <c r="G24" s="77">
        <f t="shared" si="1"/>
        <v>0</v>
      </c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s="81" customFormat="1" ht="47.25" customHeight="1" x14ac:dyDescent="0.25">
      <c r="A25" s="72" t="s">
        <v>18</v>
      </c>
      <c r="B25" s="38" t="s">
        <v>40</v>
      </c>
      <c r="C25" s="72" t="s">
        <v>26</v>
      </c>
      <c r="D25" s="74" t="s">
        <v>53</v>
      </c>
      <c r="E25" s="75" t="s">
        <v>157</v>
      </c>
      <c r="F25" s="76" t="s">
        <v>145</v>
      </c>
      <c r="G25" s="77">
        <f t="shared" si="1"/>
        <v>500000</v>
      </c>
      <c r="H25" s="77">
        <v>118000</v>
      </c>
      <c r="I25" s="78">
        <v>382000</v>
      </c>
      <c r="J25" s="79">
        <v>0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s="81" customFormat="1" ht="39.75" hidden="1" customHeight="1" x14ac:dyDescent="0.25">
      <c r="A26" s="72" t="s">
        <v>19</v>
      </c>
      <c r="B26" s="38" t="s">
        <v>41</v>
      </c>
      <c r="C26" s="72" t="s">
        <v>27</v>
      </c>
      <c r="D26" s="74" t="s">
        <v>54</v>
      </c>
      <c r="E26" s="85" t="s">
        <v>31</v>
      </c>
      <c r="F26" s="76" t="s">
        <v>135</v>
      </c>
      <c r="G26" s="77">
        <f t="shared" si="1"/>
        <v>0</v>
      </c>
      <c r="H26" s="77"/>
      <c r="I26" s="78"/>
      <c r="J26" s="79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s="81" customFormat="1" ht="2.25" hidden="1" customHeight="1" x14ac:dyDescent="0.25">
      <c r="A27" s="72" t="s">
        <v>19</v>
      </c>
      <c r="B27" s="38" t="s">
        <v>41</v>
      </c>
      <c r="C27" s="72" t="s">
        <v>27</v>
      </c>
      <c r="D27" s="74" t="s">
        <v>54</v>
      </c>
      <c r="E27" s="85"/>
      <c r="F27" s="76" t="s">
        <v>135</v>
      </c>
      <c r="G27" s="77">
        <f t="shared" si="1"/>
        <v>0</v>
      </c>
      <c r="H27" s="77"/>
      <c r="I27" s="78"/>
      <c r="J27" s="79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s="81" customFormat="1" ht="48" hidden="1" customHeight="1" x14ac:dyDescent="0.25">
      <c r="A28" s="72"/>
      <c r="B28" s="38"/>
      <c r="C28" s="72"/>
      <c r="D28" s="74"/>
      <c r="E28" s="85"/>
      <c r="F28" s="76" t="s">
        <v>135</v>
      </c>
      <c r="G28" s="77">
        <f t="shared" si="1"/>
        <v>0</v>
      </c>
      <c r="H28" s="77"/>
      <c r="I28" s="78"/>
      <c r="J28" s="79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s="81" customFormat="1" ht="48" customHeight="1" x14ac:dyDescent="0.25">
      <c r="A29" s="72" t="s">
        <v>19</v>
      </c>
      <c r="B29" s="38" t="s">
        <v>41</v>
      </c>
      <c r="C29" s="72" t="s">
        <v>27</v>
      </c>
      <c r="D29" s="74" t="s">
        <v>54</v>
      </c>
      <c r="E29" s="85" t="s">
        <v>163</v>
      </c>
      <c r="F29" s="76" t="s">
        <v>164</v>
      </c>
      <c r="G29" s="77">
        <f t="shared" si="1"/>
        <v>320000</v>
      </c>
      <c r="H29" s="77">
        <v>320000</v>
      </c>
      <c r="I29" s="78">
        <f t="shared" ref="I29" si="3">J29</f>
        <v>0</v>
      </c>
      <c r="J29" s="79">
        <v>0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s="81" customFormat="1" ht="116.25" customHeight="1" x14ac:dyDescent="0.25">
      <c r="A30" s="72" t="s">
        <v>159</v>
      </c>
      <c r="B30" s="38" t="s">
        <v>94</v>
      </c>
      <c r="C30" s="72" t="s">
        <v>28</v>
      </c>
      <c r="D30" s="74" t="s">
        <v>95</v>
      </c>
      <c r="E30" s="93" t="s">
        <v>160</v>
      </c>
      <c r="F30" s="76" t="s">
        <v>156</v>
      </c>
      <c r="G30" s="77">
        <f t="shared" si="1"/>
        <v>50000</v>
      </c>
      <c r="H30" s="77">
        <v>50000</v>
      </c>
      <c r="I30" s="78">
        <f>J30</f>
        <v>0</v>
      </c>
      <c r="J30" s="79">
        <v>0</v>
      </c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s="81" customFormat="1" ht="42" customHeight="1" x14ac:dyDescent="0.25">
      <c r="A31" s="72" t="s">
        <v>20</v>
      </c>
      <c r="B31" s="38" t="s">
        <v>42</v>
      </c>
      <c r="C31" s="72" t="s">
        <v>28</v>
      </c>
      <c r="D31" s="74" t="s">
        <v>55</v>
      </c>
      <c r="E31" s="75" t="s">
        <v>131</v>
      </c>
      <c r="F31" s="76" t="s">
        <v>142</v>
      </c>
      <c r="G31" s="77">
        <f t="shared" si="1"/>
        <v>35000</v>
      </c>
      <c r="H31" s="77">
        <v>35000</v>
      </c>
      <c r="I31" s="78">
        <f>J31</f>
        <v>0</v>
      </c>
      <c r="J31" s="79">
        <v>0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81" customFormat="1" ht="54.75" customHeight="1" x14ac:dyDescent="0.25">
      <c r="A32" s="72" t="s">
        <v>56</v>
      </c>
      <c r="B32" s="38" t="s">
        <v>57</v>
      </c>
      <c r="C32" s="72" t="s">
        <v>58</v>
      </c>
      <c r="D32" s="74" t="s">
        <v>59</v>
      </c>
      <c r="E32" s="75" t="s">
        <v>132</v>
      </c>
      <c r="F32" s="76" t="s">
        <v>137</v>
      </c>
      <c r="G32" s="77">
        <f t="shared" si="1"/>
        <v>60000</v>
      </c>
      <c r="H32" s="79">
        <v>0</v>
      </c>
      <c r="I32" s="79">
        <v>60000</v>
      </c>
      <c r="J32" s="79">
        <v>0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s="81" customFormat="1" ht="56.25" customHeight="1" x14ac:dyDescent="0.25">
      <c r="A33" s="72" t="s">
        <v>78</v>
      </c>
      <c r="B33" s="38" t="s">
        <v>79</v>
      </c>
      <c r="C33" s="72" t="s">
        <v>80</v>
      </c>
      <c r="D33" s="74" t="s">
        <v>81</v>
      </c>
      <c r="E33" s="75" t="s">
        <v>133</v>
      </c>
      <c r="F33" s="76" t="s">
        <v>143</v>
      </c>
      <c r="G33" s="77">
        <f t="shared" si="1"/>
        <v>50000</v>
      </c>
      <c r="H33" s="79">
        <v>50000</v>
      </c>
      <c r="I33" s="79">
        <v>0</v>
      </c>
      <c r="J33" s="79">
        <v>0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s="84" customFormat="1" ht="36.75" customHeight="1" x14ac:dyDescent="0.3">
      <c r="A34" s="29" t="s">
        <v>110</v>
      </c>
      <c r="B34" s="127" t="s">
        <v>68</v>
      </c>
      <c r="C34" s="128"/>
      <c r="D34" s="128"/>
      <c r="E34" s="129"/>
      <c r="F34" s="69"/>
      <c r="G34" s="33">
        <f>SUM(G35:G39)</f>
        <v>575000</v>
      </c>
      <c r="H34" s="33">
        <f t="shared" ref="H34:J34" si="4">SUM(H35:H39)</f>
        <v>575000</v>
      </c>
      <c r="I34" s="33">
        <f t="shared" si="4"/>
        <v>0</v>
      </c>
      <c r="J34" s="33">
        <f t="shared" si="4"/>
        <v>0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4" customFormat="1" ht="34.5" customHeight="1" x14ac:dyDescent="0.2">
      <c r="A35" s="57" t="s">
        <v>67</v>
      </c>
      <c r="B35" s="124" t="s">
        <v>68</v>
      </c>
      <c r="C35" s="125"/>
      <c r="D35" s="125"/>
      <c r="E35" s="126"/>
      <c r="F35" s="17"/>
      <c r="G35" s="24"/>
      <c r="H35" s="9"/>
      <c r="I35" s="35"/>
      <c r="J35" s="9"/>
    </row>
    <row r="36" spans="1:26" s="2" customFormat="1" ht="47.25" hidden="1" customHeight="1" x14ac:dyDescent="0.25">
      <c r="A36" s="23" t="s">
        <v>82</v>
      </c>
      <c r="B36" s="10" t="s">
        <v>32</v>
      </c>
      <c r="C36" s="23" t="s">
        <v>21</v>
      </c>
      <c r="D36" s="19" t="s">
        <v>45</v>
      </c>
      <c r="E36" s="8" t="s">
        <v>29</v>
      </c>
      <c r="F36" s="17"/>
      <c r="G36" s="24">
        <f t="shared" ref="G36:G39" si="5">H36+I36</f>
        <v>0</v>
      </c>
      <c r="H36" s="24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81" customFormat="1" ht="45" customHeight="1" x14ac:dyDescent="0.25">
      <c r="A37" s="38" t="s">
        <v>74</v>
      </c>
      <c r="B37" s="38" t="s">
        <v>75</v>
      </c>
      <c r="C37" s="38" t="s">
        <v>76</v>
      </c>
      <c r="D37" s="74" t="s">
        <v>77</v>
      </c>
      <c r="E37" s="86" t="s">
        <v>134</v>
      </c>
      <c r="F37" s="76" t="s">
        <v>147</v>
      </c>
      <c r="G37" s="77">
        <f t="shared" si="5"/>
        <v>150000</v>
      </c>
      <c r="H37" s="79">
        <v>150000</v>
      </c>
      <c r="I37" s="87">
        <v>0</v>
      </c>
      <c r="J37" s="79">
        <v>0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s="81" customFormat="1" ht="60.75" customHeight="1" x14ac:dyDescent="0.25">
      <c r="A38" s="40" t="s">
        <v>112</v>
      </c>
      <c r="B38" s="40" t="s">
        <v>113</v>
      </c>
      <c r="C38" s="40" t="s">
        <v>23</v>
      </c>
      <c r="D38" s="40" t="s">
        <v>114</v>
      </c>
      <c r="E38" s="88" t="s">
        <v>111</v>
      </c>
      <c r="F38" s="76" t="s">
        <v>146</v>
      </c>
      <c r="G38" s="77">
        <f t="shared" si="5"/>
        <v>25000</v>
      </c>
      <c r="H38" s="41">
        <v>25000</v>
      </c>
      <c r="I38" s="41">
        <v>0</v>
      </c>
      <c r="J38" s="41">
        <v>0</v>
      </c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s="81" customFormat="1" ht="137.25" customHeight="1" x14ac:dyDescent="0.25">
      <c r="A39" s="72" t="s">
        <v>69</v>
      </c>
      <c r="B39" s="89" t="s">
        <v>36</v>
      </c>
      <c r="C39" s="72" t="s">
        <v>24</v>
      </c>
      <c r="D39" s="74" t="s">
        <v>49</v>
      </c>
      <c r="E39" s="75" t="s">
        <v>70</v>
      </c>
      <c r="F39" s="76" t="s">
        <v>148</v>
      </c>
      <c r="G39" s="77">
        <f t="shared" si="5"/>
        <v>400000</v>
      </c>
      <c r="H39" s="77">
        <v>400000</v>
      </c>
      <c r="I39" s="78">
        <v>0</v>
      </c>
      <c r="J39" s="79">
        <v>0</v>
      </c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s="84" customFormat="1" ht="55.5" customHeight="1" x14ac:dyDescent="0.3">
      <c r="A40" s="29" t="s">
        <v>115</v>
      </c>
      <c r="B40" s="127" t="s">
        <v>118</v>
      </c>
      <c r="C40" s="128"/>
      <c r="D40" s="128"/>
      <c r="E40" s="129"/>
      <c r="F40" s="69"/>
      <c r="G40" s="33">
        <f>SUM(G41:G43)</f>
        <v>4111000</v>
      </c>
      <c r="H40" s="33">
        <f t="shared" ref="H40:J40" si="6">SUM(H41:H43)</f>
        <v>4111000</v>
      </c>
      <c r="I40" s="33">
        <f t="shared" si="6"/>
        <v>0</v>
      </c>
      <c r="J40" s="33">
        <f t="shared" si="6"/>
        <v>0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57" customHeight="1" x14ac:dyDescent="0.2">
      <c r="A41" s="57" t="s">
        <v>115</v>
      </c>
      <c r="B41" s="124" t="s">
        <v>118</v>
      </c>
      <c r="C41" s="125"/>
      <c r="D41" s="125"/>
      <c r="E41" s="126"/>
      <c r="F41" s="17"/>
      <c r="G41" s="24"/>
      <c r="H41" s="9"/>
      <c r="I41" s="35"/>
      <c r="J41" s="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81" customFormat="1" ht="179.25" customHeight="1" x14ac:dyDescent="0.25">
      <c r="A42" s="72" t="s">
        <v>116</v>
      </c>
      <c r="B42" s="73" t="s">
        <v>106</v>
      </c>
      <c r="C42" s="72" t="s">
        <v>32</v>
      </c>
      <c r="D42" s="74" t="s">
        <v>107</v>
      </c>
      <c r="E42" s="75" t="s">
        <v>126</v>
      </c>
      <c r="F42" s="76" t="s">
        <v>141</v>
      </c>
      <c r="G42" s="77">
        <f t="shared" ref="G42:G43" si="7">H42+I42</f>
        <v>1000000</v>
      </c>
      <c r="H42" s="77">
        <f>470000+530000</f>
        <v>1000000</v>
      </c>
      <c r="I42" s="78">
        <f>J42</f>
        <v>0</v>
      </c>
      <c r="J42" s="79">
        <v>0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s="81" customFormat="1" ht="99" customHeight="1" x14ac:dyDescent="0.25">
      <c r="A43" s="72" t="s">
        <v>117</v>
      </c>
      <c r="B43" s="38" t="s">
        <v>99</v>
      </c>
      <c r="C43" s="72" t="s">
        <v>100</v>
      </c>
      <c r="D43" s="74" t="s">
        <v>101</v>
      </c>
      <c r="E43" s="75" t="s">
        <v>126</v>
      </c>
      <c r="F43" s="76" t="s">
        <v>141</v>
      </c>
      <c r="G43" s="77">
        <f t="shared" si="7"/>
        <v>3111000</v>
      </c>
      <c r="H43" s="77">
        <f>1333000+1778000</f>
        <v>3111000</v>
      </c>
      <c r="I43" s="78">
        <f>J43</f>
        <v>0</v>
      </c>
      <c r="J43" s="79"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84" customFormat="1" ht="42.75" customHeight="1" x14ac:dyDescent="0.3">
      <c r="A44" s="29" t="s">
        <v>71</v>
      </c>
      <c r="B44" s="127" t="s">
        <v>72</v>
      </c>
      <c r="C44" s="128"/>
      <c r="D44" s="128"/>
      <c r="E44" s="129"/>
      <c r="F44" s="69"/>
      <c r="G44" s="33">
        <f>G46+G47+G48+G49</f>
        <v>2605000</v>
      </c>
      <c r="H44" s="33">
        <f>H46+H47+H48+H49</f>
        <v>2105000</v>
      </c>
      <c r="I44" s="33">
        <f>I46+I47+I48+I49</f>
        <v>500000</v>
      </c>
      <c r="J44" s="33">
        <f>J46+J47+J48+J49</f>
        <v>500000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40.5" customHeight="1" x14ac:dyDescent="0.2">
      <c r="A45" s="57" t="s">
        <v>71</v>
      </c>
      <c r="B45" s="118" t="s">
        <v>72</v>
      </c>
      <c r="C45" s="119"/>
      <c r="D45" s="119"/>
      <c r="E45" s="120"/>
      <c r="F45" s="17"/>
      <c r="G45" s="24"/>
      <c r="H45" s="9"/>
      <c r="I45" s="35"/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3.5" customHeight="1" x14ac:dyDescent="0.2">
      <c r="A46" s="72" t="s">
        <v>61</v>
      </c>
      <c r="B46" s="90">
        <v>9800</v>
      </c>
      <c r="C46" s="72" t="s">
        <v>10</v>
      </c>
      <c r="D46" s="74" t="s">
        <v>63</v>
      </c>
      <c r="E46" s="91" t="s">
        <v>152</v>
      </c>
      <c r="F46" s="76" t="s">
        <v>153</v>
      </c>
      <c r="G46" s="77">
        <f t="shared" ref="G46:G49" si="8">H46+I46</f>
        <v>100000</v>
      </c>
      <c r="H46" s="79">
        <v>100000</v>
      </c>
      <c r="I46" s="78">
        <v>0</v>
      </c>
      <c r="J46" s="79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 x14ac:dyDescent="0.2">
      <c r="A47" s="72" t="s">
        <v>61</v>
      </c>
      <c r="B47" s="90">
        <v>9800</v>
      </c>
      <c r="C47" s="72" t="s">
        <v>10</v>
      </c>
      <c r="D47" s="74" t="s">
        <v>63</v>
      </c>
      <c r="E47" s="92" t="s">
        <v>154</v>
      </c>
      <c r="F47" s="76" t="s">
        <v>155</v>
      </c>
      <c r="G47" s="77">
        <f t="shared" si="8"/>
        <v>100000</v>
      </c>
      <c r="H47" s="79">
        <v>100000</v>
      </c>
      <c r="I47" s="78">
        <v>0</v>
      </c>
      <c r="J47" s="7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2.5" customHeight="1" x14ac:dyDescent="0.2">
      <c r="A48" s="72" t="s">
        <v>61</v>
      </c>
      <c r="B48" s="90">
        <v>9800</v>
      </c>
      <c r="C48" s="72" t="s">
        <v>10</v>
      </c>
      <c r="D48" s="74" t="s">
        <v>63</v>
      </c>
      <c r="E48" s="92" t="s">
        <v>65</v>
      </c>
      <c r="F48" s="76" t="s">
        <v>161</v>
      </c>
      <c r="G48" s="77">
        <f t="shared" si="8"/>
        <v>150000</v>
      </c>
      <c r="H48" s="79">
        <v>150000</v>
      </c>
      <c r="I48" s="78">
        <f>J48</f>
        <v>0</v>
      </c>
      <c r="J48" s="7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81" customFormat="1" ht="120.75" customHeight="1" x14ac:dyDescent="0.25">
      <c r="A49" s="72" t="s">
        <v>61</v>
      </c>
      <c r="B49" s="73" t="s">
        <v>62</v>
      </c>
      <c r="C49" s="72" t="s">
        <v>10</v>
      </c>
      <c r="D49" s="74" t="s">
        <v>63</v>
      </c>
      <c r="E49" s="93" t="s">
        <v>160</v>
      </c>
      <c r="F49" s="76" t="s">
        <v>156</v>
      </c>
      <c r="G49" s="77">
        <f t="shared" si="8"/>
        <v>2255000</v>
      </c>
      <c r="H49" s="77">
        <f>1170000+585000</f>
        <v>1755000</v>
      </c>
      <c r="I49" s="78">
        <v>500000</v>
      </c>
      <c r="J49" s="79">
        <v>500000</v>
      </c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72.75" hidden="1" customHeight="1" x14ac:dyDescent="0.2">
      <c r="A50" s="23" t="s">
        <v>93</v>
      </c>
      <c r="B50" s="26" t="s">
        <v>94</v>
      </c>
      <c r="C50" s="23" t="s">
        <v>28</v>
      </c>
      <c r="D50" s="19" t="s">
        <v>95</v>
      </c>
      <c r="E50" s="8"/>
      <c r="F50" s="17" t="s">
        <v>96</v>
      </c>
      <c r="G50" s="24">
        <f>H50</f>
        <v>0</v>
      </c>
      <c r="H50" s="24">
        <v>0</v>
      </c>
      <c r="I50" s="35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4" customFormat="1" ht="58.5" hidden="1" customHeight="1" x14ac:dyDescent="0.2">
      <c r="A51" s="29" t="s">
        <v>71</v>
      </c>
      <c r="B51" s="28"/>
      <c r="C51" s="29"/>
      <c r="D51" s="30" t="s">
        <v>72</v>
      </c>
      <c r="E51" s="31"/>
      <c r="F51" s="32"/>
      <c r="G51" s="64">
        <f>G53+G54+G55+G58+G56+G57</f>
        <v>0</v>
      </c>
      <c r="H51" s="33">
        <f>H53+H54+H55+H58+H56+H57</f>
        <v>0</v>
      </c>
      <c r="I51" s="34"/>
      <c r="J51" s="33"/>
    </row>
    <row r="52" spans="1:26" s="2" customFormat="1" ht="47.25" hidden="1" customHeight="1" x14ac:dyDescent="0.25">
      <c r="A52" s="23"/>
      <c r="B52" s="10"/>
      <c r="C52" s="23"/>
      <c r="D52" s="19"/>
      <c r="E52" s="8"/>
      <c r="F52" s="17"/>
      <c r="G52" s="24">
        <f>SUM(G11:G33)</f>
        <v>40486462</v>
      </c>
      <c r="H52" s="24"/>
      <c r="I52" s="9"/>
      <c r="J52" s="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7" customFormat="1" ht="44.25" hidden="1" customHeight="1" x14ac:dyDescent="0.25">
      <c r="A53" s="38"/>
      <c r="B53" s="38"/>
      <c r="C53" s="38"/>
      <c r="D53" s="38"/>
      <c r="E53" s="8"/>
      <c r="F53" s="17"/>
      <c r="G53" s="65"/>
      <c r="H53" s="39"/>
      <c r="I53" s="39"/>
      <c r="J53" s="39"/>
    </row>
    <row r="54" spans="1:26" s="7" customFormat="1" ht="44.25" hidden="1" customHeight="1" x14ac:dyDescent="0.25">
      <c r="A54" s="38"/>
      <c r="B54" s="38"/>
      <c r="C54" s="38"/>
      <c r="D54" s="38"/>
      <c r="E54" s="13"/>
      <c r="F54" s="17"/>
      <c r="G54" s="65"/>
      <c r="H54" s="39"/>
      <c r="I54" s="39"/>
      <c r="J54" s="39"/>
    </row>
    <row r="55" spans="1:26" s="7" customFormat="1" ht="78" hidden="1" customHeight="1" x14ac:dyDescent="0.25">
      <c r="A55" s="38"/>
      <c r="B55" s="38"/>
      <c r="C55" s="38"/>
      <c r="D55" s="38"/>
      <c r="E55" s="8"/>
      <c r="F55" s="17"/>
      <c r="G55" s="65"/>
      <c r="H55" s="39"/>
      <c r="I55" s="39"/>
      <c r="J55" s="39"/>
    </row>
    <row r="56" spans="1:26" s="7" customFormat="1" ht="65.25" hidden="1" customHeight="1" x14ac:dyDescent="0.25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60.75" hidden="1" customHeight="1" x14ac:dyDescent="0.25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2" customFormat="1" ht="60" hidden="1" customHeight="1" x14ac:dyDescent="0.25">
      <c r="A58" s="11"/>
      <c r="B58" s="11"/>
      <c r="C58" s="11"/>
      <c r="D58" s="12"/>
      <c r="E58" s="13"/>
      <c r="F58" s="17"/>
      <c r="G58" s="65"/>
      <c r="H58" s="39"/>
      <c r="I58" s="36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18" customFormat="1" ht="44.25" hidden="1" customHeight="1" x14ac:dyDescent="0.25">
      <c r="A59" s="25" t="s">
        <v>71</v>
      </c>
      <c r="B59" s="25"/>
      <c r="C59" s="25"/>
      <c r="D59" s="25" t="s">
        <v>72</v>
      </c>
      <c r="E59" s="25"/>
      <c r="F59" s="25"/>
      <c r="G59" s="66">
        <f t="shared" ref="G59:G61" si="9">H59</f>
        <v>0</v>
      </c>
      <c r="H59" s="27">
        <f>H60+H61+H62+H63</f>
        <v>0</v>
      </c>
      <c r="I59" s="27">
        <f>I61+I62+I63</f>
        <v>0</v>
      </c>
      <c r="J59" s="27">
        <f>J61+J62+J63</f>
        <v>0</v>
      </c>
    </row>
    <row r="60" spans="1:26" s="7" customFormat="1" ht="44.25" hidden="1" customHeight="1" x14ac:dyDescent="0.25">
      <c r="A60" s="38" t="s">
        <v>87</v>
      </c>
      <c r="B60" s="38" t="s">
        <v>88</v>
      </c>
      <c r="C60" s="38" t="s">
        <v>10</v>
      </c>
      <c r="D60" s="38" t="s">
        <v>89</v>
      </c>
      <c r="E60" s="8" t="s">
        <v>30</v>
      </c>
      <c r="F60" s="17"/>
      <c r="G60" s="65">
        <f t="shared" si="9"/>
        <v>0</v>
      </c>
      <c r="H60" s="39">
        <v>0</v>
      </c>
      <c r="I60" s="39"/>
      <c r="J60" s="39"/>
    </row>
    <row r="61" spans="1:26" s="2" customFormat="1" ht="60" hidden="1" customHeight="1" x14ac:dyDescent="0.25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64</v>
      </c>
      <c r="F61" s="15"/>
      <c r="G61" s="24">
        <f t="shared" si="9"/>
        <v>0</v>
      </c>
      <c r="H61" s="9">
        <v>0</v>
      </c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60" hidden="1" customHeight="1" x14ac:dyDescent="0.25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65</v>
      </c>
      <c r="F62" s="15"/>
      <c r="G62" s="24">
        <f t="shared" ref="G62" si="10">H62+I62</f>
        <v>0</v>
      </c>
      <c r="H62" s="9">
        <v>0</v>
      </c>
      <c r="I62" s="36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3.75" hidden="1" customHeight="1" x14ac:dyDescent="0.25">
      <c r="A63" s="11" t="s">
        <v>61</v>
      </c>
      <c r="B63" s="11" t="s">
        <v>62</v>
      </c>
      <c r="C63" s="11" t="s">
        <v>10</v>
      </c>
      <c r="D63" s="12" t="s">
        <v>63</v>
      </c>
      <c r="E63" s="13" t="s">
        <v>90</v>
      </c>
      <c r="F63" s="15"/>
      <c r="G63" s="24">
        <f>H63</f>
        <v>0</v>
      </c>
      <c r="H63" s="9">
        <v>0</v>
      </c>
      <c r="I63" s="36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31.5" customHeight="1" x14ac:dyDescent="0.25">
      <c r="A64" s="94" t="s">
        <v>98</v>
      </c>
      <c r="B64" s="95"/>
      <c r="C64" s="95"/>
      <c r="D64" s="95"/>
      <c r="E64" s="95"/>
      <c r="F64" s="95"/>
      <c r="G64" s="33">
        <f>H64+I64</f>
        <v>27534231</v>
      </c>
      <c r="H64" s="33">
        <f>H44+H40+H34+H11</f>
        <v>25592231</v>
      </c>
      <c r="I64" s="33">
        <f>I11+I34+I44</f>
        <v>1942000</v>
      </c>
      <c r="J64" s="33">
        <f>J11+J34+J44</f>
        <v>1500000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4:26" x14ac:dyDescent="0.25">
      <c r="D65" s="3"/>
      <c r="H65" s="67"/>
      <c r="I65" s="67"/>
      <c r="J65" s="6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  <row r="80" spans="4:26" x14ac:dyDescent="0.25">
      <c r="D80" s="3"/>
    </row>
  </sheetData>
  <mergeCells count="25">
    <mergeCell ref="B35:E35"/>
    <mergeCell ref="B44:E44"/>
    <mergeCell ref="H4:J5"/>
    <mergeCell ref="B11:E11"/>
    <mergeCell ref="H2:J2"/>
    <mergeCell ref="H3:J3"/>
    <mergeCell ref="B34:E34"/>
    <mergeCell ref="B40:E40"/>
    <mergeCell ref="B41:E41"/>
    <mergeCell ref="A64:F64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5:E45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Fin_Iruna</cp:lastModifiedBy>
  <cp:lastPrinted>2025-04-11T09:57:34Z</cp:lastPrinted>
  <dcterms:created xsi:type="dcterms:W3CDTF">2006-03-01T06:56:57Z</dcterms:created>
  <dcterms:modified xsi:type="dcterms:W3CDTF">2025-04-11T09:58:14Z</dcterms:modified>
</cp:coreProperties>
</file>