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895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Лист3!$A$1:$J$66</definedName>
  </definedNames>
  <calcPr calcId="145621"/>
</workbook>
</file>

<file path=xl/calcChain.xml><?xml version="1.0" encoding="utf-8"?>
<calcChain xmlns="http://schemas.openxmlformats.org/spreadsheetml/2006/main">
  <c r="H48" i="3" l="1"/>
  <c r="H20" i="3"/>
  <c r="H21" i="3"/>
  <c r="H42" i="3"/>
  <c r="H44" i="3"/>
  <c r="H59" i="3"/>
  <c r="H24" i="3" l="1"/>
  <c r="H14" i="3" l="1"/>
  <c r="H15" i="3" l="1"/>
  <c r="G30" i="3" l="1"/>
  <c r="G23" i="3"/>
  <c r="H47" i="3" l="1"/>
  <c r="G32" i="3" l="1"/>
  <c r="G31" i="3"/>
  <c r="H17" i="3" l="1"/>
  <c r="H58" i="3"/>
  <c r="H50" i="3" s="1"/>
  <c r="H46" i="3"/>
  <c r="G37" i="3"/>
  <c r="G36" i="3"/>
  <c r="G35" i="3" l="1"/>
  <c r="H13" i="3" l="1"/>
  <c r="J15" i="3" l="1"/>
  <c r="J13" i="3" s="1"/>
  <c r="I15" i="3"/>
  <c r="I13" i="3" s="1"/>
  <c r="J50" i="3" l="1"/>
  <c r="I50" i="3"/>
  <c r="G59" i="3" l="1"/>
  <c r="G33" i="3"/>
  <c r="G34" i="3"/>
  <c r="G47" i="3" l="1"/>
  <c r="J46" i="3" l="1"/>
  <c r="I48" i="3"/>
  <c r="I47" i="3"/>
  <c r="G48" i="3"/>
  <c r="I46" i="3" l="1"/>
  <c r="G46" i="3"/>
  <c r="G21" i="3"/>
  <c r="G27" i="3" l="1"/>
  <c r="G44" i="3"/>
  <c r="G43" i="3"/>
  <c r="G15" i="3" l="1"/>
  <c r="G41" i="3"/>
  <c r="J40" i="3"/>
  <c r="I40" i="3"/>
  <c r="I66" i="3" s="1"/>
  <c r="G22" i="3"/>
  <c r="G26" i="3"/>
  <c r="G49" i="3" l="1"/>
  <c r="G29" i="3"/>
  <c r="G16" i="3" l="1"/>
  <c r="G14" i="3"/>
  <c r="G25" i="3"/>
  <c r="J66" i="3"/>
  <c r="G19" i="3"/>
  <c r="G38" i="3"/>
  <c r="J58" i="3"/>
  <c r="I58" i="3"/>
  <c r="G58" i="3" s="1"/>
  <c r="G50" i="3" s="1"/>
  <c r="G24" i="3"/>
  <c r="G17" i="3"/>
  <c r="G20" i="3"/>
  <c r="G28" i="3"/>
  <c r="G13" i="3" l="1"/>
  <c r="G42" i="3"/>
  <c r="G40" i="3" s="1"/>
  <c r="H40" i="3"/>
  <c r="H66" i="3" s="1"/>
  <c r="G66" i="3" l="1"/>
</calcChain>
</file>

<file path=xl/sharedStrings.xml><?xml version="1.0" encoding="utf-8"?>
<sst xmlns="http://schemas.openxmlformats.org/spreadsheetml/2006/main" count="239" uniqueCount="181">
  <si>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</si>
  <si>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</si>
  <si>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</si>
  <si>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</si>
  <si>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</si>
  <si>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</si>
  <si>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</si>
  <si>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</si>
  <si>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</si>
  <si>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</si>
  <si>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</si>
  <si>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</si>
  <si>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</si>
  <si>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</si>
  <si>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</si>
  <si>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</si>
  <si>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</si>
  <si>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</si>
  <si>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</si>
  <si>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</si>
  <si>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</si>
  <si>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</si>
  <si>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</si>
  <si>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</si>
  <si>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</si>
  <si>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</si>
  <si>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</si>
  <si>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</si>
  <si>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</si>
  <si>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</si>
  <si>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</si>
  <si>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</si>
  <si>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</si>
  <si>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</si>
  <si>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</si>
  <si>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</si>
  <si>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</si>
  <si>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</si>
  <si>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</si>
  <si>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</si>
  <si>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</si>
  <si>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</si>
  <si>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</si>
  <si>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</si>
  <si>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</si>
  <si>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</si>
  <si>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</si>
  <si>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</si>
  <si>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</si>
  <si>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</si>
  <si>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</si>
  <si>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</si>
  <si>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</si>
  <si>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</si>
  <si>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</si>
  <si>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</si>
  <si>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</si>
  <si>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</si>
  <si>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</si>
  <si>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</si>
  <si>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</si>
  <si>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</si>
  <si>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</si>
  <si>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</si>
  <si>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</si>
  <si>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</si>
  <si>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</si>
  <si>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</si>
  <si>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</si>
  <si>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</si>
  <si>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</si>
  <si>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</si>
  <si>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</si>
  <si>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</si>
  <si>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</si>
  <si>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</si>
  <si>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</si>
  <si>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</si>
  <si>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</si>
  <si>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</si>
  <si>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</si>
  <si>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</si>
  <si>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</si>
  <si>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</si>
  <si>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</si>
  <si>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</si>
  <si>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</si>
  <si>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</si>
  <si>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</si>
  <si>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</si>
  <si>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</si>
  <si>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</si>
  <si>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</si>
  <si>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</si>
  <si>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</si>
  <si>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</si>
  <si>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</si>
  <si>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</si>
  <si>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</si>
  <si>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</si>
  <si>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</si>
  <si>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</si>
  <si>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</si>
  <si>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</si>
  <si>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</si>
  <si>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</si>
  <si>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</si>
  <si>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</si>
  <si>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</si>
  <si>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</si>
  <si>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</si>
  <si>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</si>
  <si>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</si>
  <si>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</si>
  <si>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</si>
  <si>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</si>
  <si>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</si>
  <si>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</si>
  <si>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</si>
  <si>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</si>
  <si>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</si>
  <si>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</si>
  <si>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</si>
  <si>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</si>
  <si>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</si>
  <si>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</si>
  <si>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</si>
  <si>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</si>
  <si>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</si>
  <si>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</si>
  <si>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</si>
  <si>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</si>
  <si>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</si>
  <si>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</si>
  <si>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</si>
  <si>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</si>
  <si>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</si>
  <si>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</si>
  <si>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</si>
  <si>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</si>
  <si>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</si>
  <si>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</si>
  <si>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</si>
  <si>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</si>
  <si>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</si>
  <si>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</si>
  <si>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</si>
  <si>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</si>
  <si>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</si>
  <si>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</si>
  <si>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</si>
  <si>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</si>
  <si>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</si>
  <si>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</si>
  <si>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</si>
  <si>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</si>
  <si>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</si>
  <si>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</si>
  <si>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</si>
  <si>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</si>
  <si>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</si>
  <si>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</si>
  <si>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</si>
  <si>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</si>
  <si>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</si>
  <si>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</si>
  <si>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</si>
  <si>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</si>
  <si>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</si>
  <si>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</si>
  <si>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</si>
  <si>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</si>
  <si>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</si>
  <si>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</si>
  <si>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</si>
  <si>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</si>
  <si>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</si>
  <si>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</si>
  <si>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31.03.2023 №30/4</t>
  </si>
  <si>
    <t xml:space="preserve">до рішення  Рожищенської міської ради </t>
  </si>
  <si>
    <t xml:space="preserve">від   20.12.2024 року  № 51/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</si>
</sst>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11" fillId="0" borderId="0"/>
    <xf numFmtId="0" fontId="3" fillId="0" borderId="0"/>
    <xf numFmtId="0" fontId="9" fillId="0" borderId="0"/>
    <xf numFmtId="0" fontId="8" fillId="0" borderId="0"/>
    <xf numFmtId="0" fontId="14" fillId="3" borderId="9" applyNumberFormat="0" applyFont="0" applyAlignment="0" applyProtection="0"/>
    <xf numFmtId="0" fontId="18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</cellStyleXfs>
  <cellXfs count="118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justify"/>
    </xf>
    <xf numFmtId="0" fontId="5" fillId="0" borderId="0" xfId="0" applyFont="1" applyFill="1" applyBorder="1"/>
    <xf numFmtId="0" fontId="6" fillId="0" borderId="0" xfId="0" applyFont="1" applyFill="1" applyBorder="1"/>
    <xf numFmtId="1" fontId="6" fillId="0" borderId="0" xfId="0" applyNumberFormat="1" applyFont="1" applyFill="1"/>
    <xf numFmtId="0" fontId="10" fillId="0" borderId="0" xfId="0" applyFont="1" applyFill="1" applyBorder="1"/>
    <xf numFmtId="0" fontId="12" fillId="2" borderId="1" xfId="0" applyFont="1" applyFill="1" applyBorder="1" applyAlignment="1">
      <alignment horizontal="justify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3" quotePrefix="1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2" fontId="12" fillId="0" borderId="1" xfId="3" applyNumberFormat="1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justify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17" fillId="0" borderId="0" xfId="0" applyFont="1" applyFill="1" applyBorder="1"/>
    <xf numFmtId="49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Border="1"/>
    <xf numFmtId="1" fontId="15" fillId="0" borderId="0" xfId="0" applyNumberFormat="1" applyFont="1" applyFill="1"/>
    <xf numFmtId="0" fontId="15" fillId="0" borderId="0" xfId="1" applyFont="1" applyFill="1" applyAlignment="1">
      <alignment horizontal="left"/>
    </xf>
    <xf numFmtId="0" fontId="15" fillId="0" borderId="0" xfId="0" applyFont="1" applyAlignment="1"/>
    <xf numFmtId="0" fontId="15" fillId="0" borderId="0" xfId="7" applyFont="1" applyAlignment="1">
      <alignment horizontal="left"/>
    </xf>
    <xf numFmtId="0" fontId="15" fillId="0" borderId="0" xfId="0" applyFont="1" applyFill="1" applyAlignment="1"/>
    <xf numFmtId="2" fontId="16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2" fontId="16" fillId="0" borderId="1" xfId="3" quotePrefix="1" applyNumberFormat="1" applyFont="1" applyBorder="1" applyAlignment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justify"/>
    </xf>
    <xf numFmtId="0" fontId="15" fillId="0" borderId="0" xfId="0" applyFont="1" applyFill="1" applyBorder="1" applyAlignment="1">
      <alignment horizontal="center"/>
    </xf>
    <xf numFmtId="1" fontId="17" fillId="0" borderId="0" xfId="0" applyNumberFormat="1" applyFont="1" applyFill="1"/>
    <xf numFmtId="4" fontId="5" fillId="0" borderId="0" xfId="0" applyNumberFormat="1" applyFont="1" applyFill="1"/>
    <xf numFmtId="0" fontId="21" fillId="0" borderId="0" xfId="0" applyFont="1" applyFill="1" applyBorder="1"/>
    <xf numFmtId="0" fontId="22" fillId="0" borderId="0" xfId="0" applyFont="1" applyFill="1" applyBorder="1"/>
    <xf numFmtId="4" fontId="22" fillId="0" borderId="0" xfId="0" applyNumberFormat="1" applyFont="1" applyFill="1" applyBorder="1"/>
    <xf numFmtId="0" fontId="22" fillId="0" borderId="1" xfId="0" applyFont="1" applyFill="1" applyBorder="1"/>
    <xf numFmtId="0" fontId="22" fillId="0" borderId="0" xfId="0" applyFont="1" applyFill="1"/>
    <xf numFmtId="49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16" fillId="4" borderId="1" xfId="3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6" fillId="4" borderId="12" xfId="0" applyNumberFormat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0" fontId="15" fillId="0" borderId="0" xfId="7" applyFont="1" applyAlignment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left"/>
    </xf>
  </cellXfs>
  <cellStyles count="14">
    <cellStyle name="Normal_Доходи" xfId="12"/>
    <cellStyle name="Звичайний" xfId="0" builtinId="0"/>
    <cellStyle name="Звичайний 2" xfId="7"/>
    <cellStyle name="Звичайний 2 2" xfId="11"/>
    <cellStyle name="Звичайний_Лист3_1" xfId="1"/>
    <cellStyle name="Обычный 2" xfId="2"/>
    <cellStyle name="Обычный 2 2" xfId="5"/>
    <cellStyle name="Обычный 2 3" xfId="8"/>
    <cellStyle name="Обычный 2 3 2" xfId="10"/>
    <cellStyle name="Обычный 2 4" xfId="9"/>
    <cellStyle name="Обычный 3" xfId="13"/>
    <cellStyle name="Обычный_Лист3" xfId="3"/>
    <cellStyle name="Примечание 2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topLeftCell="A17" zoomScale="75" zoomScaleNormal="75" workbookViewId="0">
      <selection activeCell="G30" sqref="G30"/>
    </sheetView>
  </sheetViews>
  <sheetFormatPr defaultRowHeight="18.75" x14ac:dyDescent="0.3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85" bestFit="1" customWidth="1"/>
    <col min="12" max="12" width="20.42578125" style="85" customWidth="1"/>
    <col min="13" max="14" width="19.85546875" style="85" bestFit="1" customWidth="1"/>
    <col min="15" max="17" width="9.140625" style="85"/>
    <col min="18" max="16384" width="9.140625" style="1"/>
  </cols>
  <sheetData>
    <row r="1" spans="1:27" s="54" customFormat="1" ht="31.5" customHeight="1" x14ac:dyDescent="0.3">
      <c r="F1" s="51"/>
      <c r="G1" s="56"/>
      <c r="H1" s="59" t="s">
        <v>176</v>
      </c>
      <c r="I1" s="59"/>
      <c r="J1" s="66"/>
      <c r="K1" s="81"/>
      <c r="L1" s="81"/>
      <c r="M1" s="81"/>
      <c r="N1" s="81"/>
      <c r="O1" s="81"/>
      <c r="P1" s="81"/>
      <c r="Q1" s="81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s="54" customFormat="1" ht="18.75" customHeight="1" x14ac:dyDescent="0.3">
      <c r="F2" s="51"/>
      <c r="G2" s="56"/>
      <c r="H2" s="115" t="s">
        <v>179</v>
      </c>
      <c r="I2" s="115"/>
      <c r="J2" s="115"/>
      <c r="K2" s="81"/>
      <c r="L2" s="81"/>
      <c r="M2" s="81"/>
      <c r="N2" s="81"/>
      <c r="O2" s="81"/>
      <c r="P2" s="81"/>
      <c r="Q2" s="81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s="54" customFormat="1" ht="20.25" customHeight="1" x14ac:dyDescent="0.3">
      <c r="F3" s="60"/>
      <c r="G3" s="60"/>
      <c r="H3" s="115" t="s">
        <v>180</v>
      </c>
      <c r="I3" s="115"/>
      <c r="J3" s="115"/>
      <c r="K3" s="81"/>
      <c r="L3" s="81"/>
      <c r="M3" s="81"/>
      <c r="N3" s="81"/>
      <c r="O3" s="81"/>
      <c r="P3" s="81"/>
      <c r="Q3" s="81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s="54" customFormat="1" x14ac:dyDescent="0.3">
      <c r="F4" s="60"/>
      <c r="G4" s="60"/>
      <c r="H4" s="117"/>
      <c r="I4" s="117"/>
      <c r="J4" s="117"/>
      <c r="K4" s="81"/>
      <c r="L4" s="81"/>
      <c r="M4" s="81"/>
      <c r="N4" s="81"/>
      <c r="O4" s="81"/>
      <c r="P4" s="81"/>
      <c r="Q4" s="81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 s="54" customFormat="1" ht="16.5" customHeight="1" x14ac:dyDescent="0.3">
      <c r="F5" s="51"/>
      <c r="G5" s="56"/>
      <c r="H5" s="57"/>
      <c r="I5" s="58"/>
      <c r="J5" s="58"/>
      <c r="K5" s="81"/>
      <c r="L5" s="81"/>
      <c r="M5" s="81"/>
      <c r="N5" s="81"/>
      <c r="O5" s="81"/>
      <c r="P5" s="81"/>
      <c r="Q5" s="81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7" s="54" customFormat="1" ht="26.25" customHeight="1" x14ac:dyDescent="0.3">
      <c r="D6" s="116" t="s">
        <v>152</v>
      </c>
      <c r="E6" s="116"/>
      <c r="F6" s="116"/>
      <c r="G6" s="116"/>
      <c r="H6" s="57"/>
      <c r="I6" s="58"/>
      <c r="J6" s="58"/>
      <c r="K6" s="81"/>
      <c r="L6" s="81"/>
      <c r="M6" s="81"/>
      <c r="N6" s="81"/>
      <c r="O6" s="81"/>
      <c r="P6" s="81"/>
      <c r="Q6" s="81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1:27" s="54" customFormat="1" ht="26.25" customHeight="1" x14ac:dyDescent="0.3">
      <c r="D7" s="52"/>
      <c r="E7" s="52" t="s">
        <v>125</v>
      </c>
      <c r="F7" s="52"/>
      <c r="G7" s="52"/>
      <c r="H7" s="57"/>
      <c r="I7" s="58"/>
      <c r="J7" s="58"/>
      <c r="K7" s="81"/>
      <c r="L7" s="81"/>
      <c r="M7" s="81"/>
      <c r="N7" s="81"/>
      <c r="O7" s="81"/>
      <c r="P7" s="81"/>
      <c r="Q7" s="81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s="54" customFormat="1" ht="26.25" customHeight="1" x14ac:dyDescent="0.3">
      <c r="B8" s="88" t="s">
        <v>153</v>
      </c>
      <c r="C8" s="88"/>
      <c r="D8" s="88"/>
      <c r="E8" s="88"/>
      <c r="F8" s="88"/>
      <c r="G8" s="88"/>
      <c r="H8" s="88"/>
      <c r="I8" s="88"/>
      <c r="J8" s="53"/>
      <c r="K8" s="81"/>
      <c r="L8" s="81"/>
      <c r="M8" s="81"/>
      <c r="N8" s="81"/>
      <c r="O8" s="81"/>
      <c r="P8" s="81"/>
      <c r="Q8" s="81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1:27" ht="29.25" customHeight="1" thickBot="1" x14ac:dyDescent="0.35">
      <c r="A9" s="95" t="s">
        <v>100</v>
      </c>
      <c r="B9" s="95"/>
      <c r="C9" s="95"/>
      <c r="G9" s="96"/>
      <c r="H9" s="97"/>
      <c r="I9" s="97"/>
      <c r="J9" s="97"/>
      <c r="K9" s="82"/>
      <c r="L9" s="82"/>
      <c r="M9" s="82"/>
      <c r="N9" s="82"/>
      <c r="O9" s="82"/>
      <c r="P9" s="82"/>
      <c r="Q9" s="82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 x14ac:dyDescent="0.3">
      <c r="A10" s="100" t="s">
        <v>2</v>
      </c>
      <c r="B10" s="93" t="s">
        <v>3</v>
      </c>
      <c r="C10" s="91" t="s">
        <v>4</v>
      </c>
      <c r="D10" s="89" t="s">
        <v>5</v>
      </c>
      <c r="E10" s="102" t="s">
        <v>42</v>
      </c>
      <c r="F10" s="108" t="s">
        <v>63</v>
      </c>
      <c r="G10" s="106" t="s">
        <v>6</v>
      </c>
      <c r="H10" s="104" t="s">
        <v>0</v>
      </c>
      <c r="I10" s="98" t="s">
        <v>1</v>
      </c>
      <c r="J10" s="99"/>
      <c r="K10" s="82"/>
      <c r="L10" s="82"/>
      <c r="M10" s="82"/>
      <c r="N10" s="82"/>
      <c r="O10" s="82"/>
      <c r="P10" s="82"/>
      <c r="Q10" s="82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 x14ac:dyDescent="0.3">
      <c r="A11" s="101"/>
      <c r="B11" s="94"/>
      <c r="C11" s="92"/>
      <c r="D11" s="90"/>
      <c r="E11" s="103"/>
      <c r="F11" s="109"/>
      <c r="G11" s="107"/>
      <c r="H11" s="105"/>
      <c r="I11" s="45" t="s">
        <v>7</v>
      </c>
      <c r="J11" s="14" t="s">
        <v>8</v>
      </c>
      <c r="K11" s="82"/>
      <c r="L11" s="82"/>
      <c r="M11" s="82"/>
      <c r="N11" s="82"/>
      <c r="O11" s="82"/>
      <c r="P11" s="82"/>
      <c r="Q11" s="82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 x14ac:dyDescent="0.3">
      <c r="A12" s="23" t="s">
        <v>101</v>
      </c>
      <c r="B12" s="24"/>
      <c r="C12" s="24"/>
      <c r="D12" s="111" t="s">
        <v>59</v>
      </c>
      <c r="E12" s="112"/>
      <c r="F12" s="32"/>
      <c r="G12" s="33"/>
      <c r="H12" s="33"/>
      <c r="I12" s="46"/>
      <c r="J12" s="32"/>
      <c r="K12" s="82"/>
      <c r="L12" s="82"/>
      <c r="M12" s="82"/>
      <c r="N12" s="82"/>
      <c r="O12" s="82"/>
      <c r="P12" s="82"/>
      <c r="Q12" s="82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 x14ac:dyDescent="0.3">
      <c r="A13" s="23" t="s">
        <v>70</v>
      </c>
      <c r="B13" s="24"/>
      <c r="C13" s="24"/>
      <c r="D13" s="111" t="s">
        <v>59</v>
      </c>
      <c r="E13" s="112"/>
      <c r="F13" s="24"/>
      <c r="G13" s="44">
        <f>SUM(G14:G38)</f>
        <v>24046552</v>
      </c>
      <c r="H13" s="44">
        <f>SUM(H14:H38)</f>
        <v>23349552</v>
      </c>
      <c r="I13" s="44">
        <f t="shared" ref="I13:J13" si="0">SUM(I14:I38)</f>
        <v>697000</v>
      </c>
      <c r="J13" s="44">
        <f t="shared" si="0"/>
        <v>478000</v>
      </c>
      <c r="K13" s="83"/>
      <c r="L13" s="82"/>
      <c r="M13" s="82"/>
      <c r="N13" s="82"/>
      <c r="O13" s="82"/>
      <c r="P13" s="82"/>
      <c r="Q13" s="82"/>
    </row>
    <row r="14" spans="1:27" s="2" customFormat="1" ht="36" customHeight="1" x14ac:dyDescent="0.3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48" t="s">
        <v>126</v>
      </c>
      <c r="G14" s="9">
        <f>H14</f>
        <v>457300</v>
      </c>
      <c r="H14" s="21">
        <f>360000+97300</f>
        <v>457300</v>
      </c>
      <c r="I14" s="9">
        <v>0</v>
      </c>
      <c r="J14" s="9">
        <v>0</v>
      </c>
      <c r="K14" s="82"/>
      <c r="L14" s="82"/>
      <c r="M14" s="82"/>
      <c r="N14" s="82"/>
      <c r="O14" s="82"/>
      <c r="P14" s="82"/>
      <c r="Q14" s="82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 x14ac:dyDescent="0.3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48" t="s">
        <v>127</v>
      </c>
      <c r="G15" s="9">
        <f>H15+I15</f>
        <v>9413252</v>
      </c>
      <c r="H15" s="21">
        <f>5376133+11263+207160+3390696</f>
        <v>8985252</v>
      </c>
      <c r="I15" s="9">
        <f>439263-11263</f>
        <v>428000</v>
      </c>
      <c r="J15" s="9">
        <f>439263-11263</f>
        <v>428000</v>
      </c>
      <c r="K15" s="82"/>
      <c r="L15" s="82"/>
      <c r="M15" s="82"/>
      <c r="N15" s="82"/>
      <c r="O15" s="82"/>
      <c r="P15" s="82"/>
      <c r="Q15" s="82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 x14ac:dyDescent="0.3">
      <c r="A16" s="20"/>
      <c r="B16" s="10"/>
      <c r="C16" s="20"/>
      <c r="D16" s="19"/>
      <c r="E16" s="8" t="s">
        <v>84</v>
      </c>
      <c r="F16" s="48" t="s">
        <v>128</v>
      </c>
      <c r="G16" s="9">
        <f>H16</f>
        <v>0</v>
      </c>
      <c r="H16" s="21">
        <v>0</v>
      </c>
      <c r="I16" s="9"/>
      <c r="J16" s="9"/>
      <c r="K16" s="82"/>
      <c r="L16" s="82"/>
      <c r="M16" s="82"/>
      <c r="N16" s="82"/>
      <c r="O16" s="82"/>
      <c r="P16" s="82"/>
      <c r="Q16" s="82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 x14ac:dyDescent="0.3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48" t="s">
        <v>129</v>
      </c>
      <c r="G17" s="9">
        <f t="shared" ref="G17:G28" si="1">H17+I17</f>
        <v>1830000</v>
      </c>
      <c r="H17" s="21">
        <f>1000000+700000+50000+80000</f>
        <v>1830000</v>
      </c>
      <c r="I17" s="9">
        <v>0</v>
      </c>
      <c r="J17" s="9">
        <v>0</v>
      </c>
      <c r="K17" s="82"/>
      <c r="L17" s="82"/>
      <c r="M17" s="82"/>
      <c r="N17" s="82"/>
      <c r="O17" s="82"/>
      <c r="P17" s="82"/>
      <c r="Q17" s="82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 x14ac:dyDescent="0.3">
      <c r="A18" s="20" t="s">
        <v>95</v>
      </c>
      <c r="B18" s="10" t="s">
        <v>154</v>
      </c>
      <c r="C18" s="20" t="s">
        <v>96</v>
      </c>
      <c r="D18" s="19" t="s">
        <v>97</v>
      </c>
      <c r="E18" s="8" t="s">
        <v>114</v>
      </c>
      <c r="F18" s="48" t="s">
        <v>129</v>
      </c>
      <c r="G18" s="9">
        <v>0</v>
      </c>
      <c r="H18" s="21">
        <v>0</v>
      </c>
      <c r="I18" s="9">
        <v>0</v>
      </c>
      <c r="J18" s="9">
        <v>0</v>
      </c>
      <c r="K18" s="82"/>
      <c r="L18" s="82"/>
      <c r="M18" s="82"/>
      <c r="N18" s="82"/>
      <c r="O18" s="82"/>
      <c r="P18" s="82"/>
      <c r="Q18" s="82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 x14ac:dyDescent="0.3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48" t="s">
        <v>130</v>
      </c>
      <c r="G19" s="9">
        <f>H19</f>
        <v>30000</v>
      </c>
      <c r="H19" s="21">
        <v>30000</v>
      </c>
      <c r="I19" s="9">
        <v>0</v>
      </c>
      <c r="J19" s="9">
        <v>0</v>
      </c>
      <c r="K19" s="82"/>
      <c r="L19" s="82"/>
      <c r="M19" s="82"/>
      <c r="N19" s="82"/>
      <c r="O19" s="82"/>
      <c r="P19" s="82"/>
      <c r="Q19" s="82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 x14ac:dyDescent="0.3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48" t="s">
        <v>131</v>
      </c>
      <c r="G20" s="9">
        <f t="shared" si="1"/>
        <v>235000</v>
      </c>
      <c r="H20" s="21">
        <f>150000+35000+50000</f>
        <v>235000</v>
      </c>
      <c r="I20" s="30">
        <v>0</v>
      </c>
      <c r="J20" s="9">
        <v>0</v>
      </c>
      <c r="K20" s="82"/>
      <c r="L20" s="82"/>
      <c r="M20" s="82"/>
      <c r="N20" s="82"/>
      <c r="O20" s="82"/>
      <c r="P20" s="82"/>
      <c r="Q20" s="82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 x14ac:dyDescent="0.3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48" t="s">
        <v>132</v>
      </c>
      <c r="G21" s="9">
        <f>H21</f>
        <v>1214100</v>
      </c>
      <c r="H21" s="21">
        <f>980000+54100+180000</f>
        <v>1214100</v>
      </c>
      <c r="I21" s="29">
        <v>0</v>
      </c>
      <c r="J21" s="9">
        <v>0</v>
      </c>
      <c r="K21" s="82"/>
      <c r="L21" s="82"/>
      <c r="M21" s="82"/>
      <c r="N21" s="82"/>
      <c r="O21" s="82"/>
      <c r="P21" s="82"/>
      <c r="Q21" s="82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 x14ac:dyDescent="0.3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48" t="s">
        <v>133</v>
      </c>
      <c r="G22" s="9">
        <f>H22</f>
        <v>1500000</v>
      </c>
      <c r="H22" s="21">
        <v>1500000</v>
      </c>
      <c r="I22" s="29">
        <v>0</v>
      </c>
      <c r="J22" s="9">
        <v>0</v>
      </c>
      <c r="K22" s="82"/>
      <c r="L22" s="82"/>
      <c r="M22" s="82"/>
      <c r="N22" s="82"/>
      <c r="O22" s="82"/>
      <c r="P22" s="82"/>
      <c r="Q22" s="82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 x14ac:dyDescent="0.3">
      <c r="A23" s="20" t="s">
        <v>170</v>
      </c>
      <c r="B23" s="75" t="s">
        <v>171</v>
      </c>
      <c r="C23" s="20" t="s">
        <v>25</v>
      </c>
      <c r="D23" s="19" t="s">
        <v>172</v>
      </c>
      <c r="E23" s="8" t="s">
        <v>174</v>
      </c>
      <c r="F23" s="50" t="s">
        <v>173</v>
      </c>
      <c r="G23" s="9">
        <f t="shared" ref="G23" si="2">H23+I23</f>
        <v>112000</v>
      </c>
      <c r="H23" s="21">
        <v>112000</v>
      </c>
      <c r="I23" s="29">
        <v>0</v>
      </c>
      <c r="J23" s="9">
        <v>0</v>
      </c>
      <c r="K23" s="82"/>
      <c r="L23" s="82"/>
      <c r="M23" s="82"/>
      <c r="N23" s="82"/>
      <c r="O23" s="82"/>
      <c r="P23" s="82"/>
      <c r="Q23" s="82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 x14ac:dyDescent="0.3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48" t="s">
        <v>134</v>
      </c>
      <c r="G24" s="9">
        <f t="shared" si="1"/>
        <v>8100000</v>
      </c>
      <c r="H24" s="21">
        <f>8000000+100000</f>
        <v>8100000</v>
      </c>
      <c r="I24" s="29">
        <v>0</v>
      </c>
      <c r="J24" s="9">
        <v>0</v>
      </c>
      <c r="K24" s="82"/>
      <c r="L24" s="82"/>
      <c r="M24" s="82"/>
      <c r="N24" s="82"/>
      <c r="O24" s="82"/>
      <c r="P24" s="82"/>
      <c r="Q24" s="82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 x14ac:dyDescent="0.3">
      <c r="A25" s="20"/>
      <c r="B25" s="11"/>
      <c r="C25" s="20"/>
      <c r="D25" s="19"/>
      <c r="E25" s="8" t="s">
        <v>85</v>
      </c>
      <c r="F25" s="48" t="s">
        <v>128</v>
      </c>
      <c r="G25" s="9">
        <f t="shared" si="1"/>
        <v>0</v>
      </c>
      <c r="H25" s="21">
        <v>0</v>
      </c>
      <c r="I25" s="29"/>
      <c r="J25" s="9"/>
      <c r="K25" s="82"/>
      <c r="L25" s="82"/>
      <c r="M25" s="82"/>
      <c r="N25" s="82"/>
      <c r="O25" s="82"/>
      <c r="P25" s="82"/>
      <c r="Q25" s="82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 x14ac:dyDescent="0.3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48" t="s">
        <v>128</v>
      </c>
      <c r="G26" s="9">
        <f>H26</f>
        <v>0</v>
      </c>
      <c r="H26" s="21">
        <v>0</v>
      </c>
      <c r="I26" s="29"/>
      <c r="J26" s="9"/>
      <c r="K26" s="82"/>
      <c r="L26" s="82"/>
      <c r="M26" s="82"/>
      <c r="N26" s="82"/>
      <c r="O26" s="82"/>
      <c r="P26" s="82"/>
      <c r="Q26" s="82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 x14ac:dyDescent="0.3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48" t="s">
        <v>135</v>
      </c>
      <c r="G27" s="9">
        <f>H27+I27</f>
        <v>100000</v>
      </c>
      <c r="H27" s="21">
        <v>100000</v>
      </c>
      <c r="I27" s="29">
        <v>0</v>
      </c>
      <c r="J27" s="9">
        <v>0</v>
      </c>
      <c r="K27" s="82"/>
      <c r="L27" s="82"/>
      <c r="M27" s="82"/>
      <c r="N27" s="82"/>
      <c r="O27" s="82"/>
      <c r="P27" s="82"/>
      <c r="Q27" s="82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 x14ac:dyDescent="0.3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48" t="s">
        <v>128</v>
      </c>
      <c r="G28" s="9">
        <f t="shared" si="1"/>
        <v>0</v>
      </c>
      <c r="H28" s="21">
        <v>0</v>
      </c>
      <c r="I28" s="29"/>
      <c r="J28" s="9"/>
      <c r="K28" s="82"/>
      <c r="L28" s="82"/>
      <c r="M28" s="82"/>
      <c r="N28" s="82"/>
      <c r="O28" s="82"/>
      <c r="P28" s="82"/>
      <c r="Q28" s="82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 x14ac:dyDescent="0.3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48" t="s">
        <v>128</v>
      </c>
      <c r="G29" s="9">
        <f>H29+I29</f>
        <v>0</v>
      </c>
      <c r="H29" s="21">
        <v>0</v>
      </c>
      <c r="I29" s="29"/>
      <c r="J29" s="9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 x14ac:dyDescent="0.3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175</v>
      </c>
      <c r="F30" s="50" t="s">
        <v>173</v>
      </c>
      <c r="G30" s="9">
        <f>H30</f>
        <v>525000</v>
      </c>
      <c r="H30" s="21">
        <v>525000</v>
      </c>
      <c r="I30" s="29">
        <v>0</v>
      </c>
      <c r="J30" s="9">
        <v>0</v>
      </c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 x14ac:dyDescent="0.3">
      <c r="A31" s="20" t="s">
        <v>144</v>
      </c>
      <c r="B31" s="11" t="s">
        <v>145</v>
      </c>
      <c r="C31" s="20" t="s">
        <v>146</v>
      </c>
      <c r="D31" s="19" t="s">
        <v>147</v>
      </c>
      <c r="E31" s="36" t="s">
        <v>148</v>
      </c>
      <c r="F31" s="50" t="s">
        <v>149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 x14ac:dyDescent="0.3">
      <c r="A32" s="67" t="s">
        <v>167</v>
      </c>
      <c r="B32" s="67" t="s">
        <v>168</v>
      </c>
      <c r="C32" s="68" t="s">
        <v>146</v>
      </c>
      <c r="D32" s="69" t="s">
        <v>169</v>
      </c>
      <c r="E32" s="36" t="s">
        <v>148</v>
      </c>
      <c r="F32" s="50" t="s">
        <v>162</v>
      </c>
      <c r="G32" s="9">
        <f>H32</f>
        <v>14000</v>
      </c>
      <c r="H32" s="21">
        <v>14000</v>
      </c>
      <c r="I32" s="29">
        <v>0</v>
      </c>
      <c r="J32" s="9">
        <v>0</v>
      </c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 x14ac:dyDescent="0.3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50" t="s">
        <v>136</v>
      </c>
      <c r="G33" s="9">
        <f>H33+I33</f>
        <v>70000</v>
      </c>
      <c r="H33" s="21">
        <v>70000</v>
      </c>
      <c r="I33" s="29">
        <v>0</v>
      </c>
      <c r="J33" s="9">
        <v>0</v>
      </c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 x14ac:dyDescent="0.3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50" t="s">
        <v>137</v>
      </c>
      <c r="G34" s="9">
        <f t="shared" ref="G34" si="3">H34+I34</f>
        <v>60000</v>
      </c>
      <c r="H34" s="9">
        <v>0</v>
      </c>
      <c r="I34" s="9">
        <v>60000</v>
      </c>
      <c r="J34" s="9">
        <v>0</v>
      </c>
      <c r="K34" s="82"/>
      <c r="L34" s="82"/>
      <c r="M34" s="82"/>
      <c r="N34" s="82"/>
      <c r="O34" s="82"/>
      <c r="P34" s="82"/>
      <c r="Q34" s="82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 x14ac:dyDescent="0.3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50" t="s">
        <v>138</v>
      </c>
      <c r="G35" s="9">
        <f>H35</f>
        <v>50000</v>
      </c>
      <c r="H35" s="9">
        <v>50000</v>
      </c>
      <c r="I35" s="9">
        <v>0</v>
      </c>
      <c r="J35" s="9">
        <v>0</v>
      </c>
      <c r="K35" s="82"/>
      <c r="L35" s="82"/>
      <c r="M35" s="82"/>
      <c r="N35" s="82"/>
      <c r="O35" s="82"/>
      <c r="P35" s="82"/>
      <c r="Q35" s="82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 x14ac:dyDescent="0.3">
      <c r="A36" s="67" t="s">
        <v>157</v>
      </c>
      <c r="B36" s="67" t="s">
        <v>158</v>
      </c>
      <c r="C36" s="68" t="s">
        <v>159</v>
      </c>
      <c r="D36" s="69" t="s">
        <v>160</v>
      </c>
      <c r="E36" s="72" t="s">
        <v>161</v>
      </c>
      <c r="F36" s="50" t="s">
        <v>162</v>
      </c>
      <c r="G36" s="73">
        <f>H36</f>
        <v>20900</v>
      </c>
      <c r="H36" s="73">
        <v>20900</v>
      </c>
      <c r="I36" s="73">
        <v>0</v>
      </c>
      <c r="J36" s="73">
        <v>0</v>
      </c>
      <c r="K36" s="82"/>
      <c r="L36" s="82"/>
      <c r="M36" s="82"/>
      <c r="N36" s="82"/>
      <c r="O36" s="82"/>
      <c r="P36" s="82"/>
      <c r="Q36" s="82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94.5" customHeight="1" x14ac:dyDescent="0.3">
      <c r="A37" s="70" t="s">
        <v>163</v>
      </c>
      <c r="B37" s="70" t="s">
        <v>164</v>
      </c>
      <c r="C37" s="70" t="s">
        <v>165</v>
      </c>
      <c r="D37" s="71" t="s">
        <v>166</v>
      </c>
      <c r="E37" s="72" t="s">
        <v>161</v>
      </c>
      <c r="F37" s="50" t="s">
        <v>162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82"/>
      <c r="L37" s="82"/>
      <c r="M37" s="82"/>
      <c r="N37" s="82"/>
      <c r="O37" s="82"/>
      <c r="P37" s="82"/>
      <c r="Q37" s="82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 x14ac:dyDescent="0.3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48" t="s">
        <v>138</v>
      </c>
      <c r="G38" s="9">
        <f>H38</f>
        <v>50000</v>
      </c>
      <c r="H38" s="9">
        <v>50000</v>
      </c>
      <c r="I38" s="9">
        <v>0</v>
      </c>
      <c r="J38" s="9">
        <v>0</v>
      </c>
      <c r="K38" s="82"/>
      <c r="L38" s="82"/>
      <c r="M38" s="82"/>
      <c r="N38" s="82"/>
      <c r="O38" s="82"/>
      <c r="P38" s="82"/>
      <c r="Q38" s="82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 x14ac:dyDescent="0.3">
      <c r="A39" s="25" t="s">
        <v>102</v>
      </c>
      <c r="B39" s="23"/>
      <c r="C39" s="25"/>
      <c r="D39" s="110" t="s">
        <v>65</v>
      </c>
      <c r="E39" s="110"/>
      <c r="F39" s="26"/>
      <c r="G39" s="35"/>
      <c r="H39" s="35"/>
      <c r="I39" s="35"/>
      <c r="J39" s="35"/>
      <c r="K39" s="82"/>
      <c r="L39" s="82"/>
      <c r="M39" s="82"/>
      <c r="N39" s="82"/>
      <c r="O39" s="82"/>
      <c r="P39" s="82"/>
      <c r="Q39" s="82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 x14ac:dyDescent="0.3">
      <c r="A40" s="25" t="s">
        <v>64</v>
      </c>
      <c r="B40" s="23"/>
      <c r="C40" s="25"/>
      <c r="D40" s="110" t="s">
        <v>65</v>
      </c>
      <c r="E40" s="110"/>
      <c r="F40" s="26"/>
      <c r="G40" s="27">
        <f>G42+G43+G44</f>
        <v>519000</v>
      </c>
      <c r="H40" s="27">
        <f>H42+H43+H44</f>
        <v>519000</v>
      </c>
      <c r="I40" s="28">
        <f>I41+I42+I44</f>
        <v>0</v>
      </c>
      <c r="J40" s="27">
        <f>J41+J42+J44</f>
        <v>0</v>
      </c>
      <c r="K40" s="82"/>
      <c r="L40" s="82"/>
      <c r="M40" s="82"/>
      <c r="N40" s="82"/>
      <c r="O40" s="82"/>
      <c r="P40" s="82"/>
      <c r="Q40" s="82"/>
    </row>
    <row r="41" spans="1:26" s="2" customFormat="1" ht="47.25" hidden="1" customHeight="1" x14ac:dyDescent="0.3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 t="shared" ref="G41:G42" si="4">H41+I41</f>
        <v>0</v>
      </c>
      <c r="H41" s="21">
        <v>0</v>
      </c>
      <c r="I41" s="9"/>
      <c r="J41" s="9"/>
      <c r="K41" s="82"/>
      <c r="L41" s="82"/>
      <c r="M41" s="82"/>
      <c r="N41" s="82"/>
      <c r="O41" s="82"/>
      <c r="P41" s="82"/>
      <c r="Q41" s="82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 x14ac:dyDescent="0.3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49" t="s">
        <v>139</v>
      </c>
      <c r="G42" s="9">
        <f t="shared" si="4"/>
        <v>115000</v>
      </c>
      <c r="H42" s="9">
        <f>100000+15000</f>
        <v>115000</v>
      </c>
      <c r="I42" s="31">
        <v>0</v>
      </c>
      <c r="J42" s="9">
        <v>0</v>
      </c>
      <c r="K42" s="82"/>
      <c r="L42" s="82"/>
      <c r="M42" s="82"/>
      <c r="N42" s="82"/>
      <c r="O42" s="82"/>
      <c r="P42" s="82"/>
      <c r="Q42" s="82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 x14ac:dyDescent="0.3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49" t="s">
        <v>140</v>
      </c>
      <c r="G43" s="41">
        <f>H43</f>
        <v>15000</v>
      </c>
      <c r="H43" s="41">
        <v>15000</v>
      </c>
      <c r="I43" s="41">
        <v>0</v>
      </c>
      <c r="J43" s="41">
        <v>0</v>
      </c>
      <c r="K43" s="82"/>
      <c r="L43" s="82"/>
      <c r="M43" s="82"/>
      <c r="N43" s="82"/>
      <c r="O43" s="82"/>
      <c r="P43" s="82"/>
      <c r="Q43" s="82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 x14ac:dyDescent="0.3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50" t="s">
        <v>141</v>
      </c>
      <c r="G44" s="9">
        <f>H44</f>
        <v>389000</v>
      </c>
      <c r="H44" s="21">
        <f>300000+30000+34000+25000</f>
        <v>389000</v>
      </c>
      <c r="I44" s="29">
        <v>0</v>
      </c>
      <c r="J44" s="9">
        <v>0</v>
      </c>
      <c r="K44" s="82"/>
      <c r="L44" s="82"/>
      <c r="M44" s="82"/>
      <c r="N44" s="82"/>
      <c r="O44" s="82"/>
      <c r="P44" s="82"/>
      <c r="Q44" s="82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 x14ac:dyDescent="0.3">
      <c r="A45" s="25" t="s">
        <v>107</v>
      </c>
      <c r="B45" s="43"/>
      <c r="C45" s="25"/>
      <c r="D45" s="110" t="s">
        <v>110</v>
      </c>
      <c r="E45" s="110"/>
      <c r="F45" s="26"/>
      <c r="G45" s="35"/>
      <c r="H45" s="35"/>
      <c r="I45" s="34"/>
      <c r="J45" s="35"/>
      <c r="K45" s="82"/>
      <c r="L45" s="82"/>
      <c r="M45" s="82"/>
      <c r="N45" s="82"/>
      <c r="O45" s="82"/>
      <c r="P45" s="82"/>
      <c r="Q45" s="82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 x14ac:dyDescent="0.3">
      <c r="A46" s="25" t="s">
        <v>107</v>
      </c>
      <c r="B46" s="43"/>
      <c r="C46" s="25"/>
      <c r="D46" s="110" t="s">
        <v>110</v>
      </c>
      <c r="E46" s="110"/>
      <c r="F46" s="26"/>
      <c r="G46" s="27">
        <f>G47+G48</f>
        <v>4910000</v>
      </c>
      <c r="H46" s="27">
        <f>H47+H48</f>
        <v>4910000</v>
      </c>
      <c r="I46" s="28">
        <f>I47+I48</f>
        <v>0</v>
      </c>
      <c r="J46" s="27">
        <f>J47+J48</f>
        <v>0</v>
      </c>
      <c r="K46" s="82"/>
      <c r="L46" s="82"/>
      <c r="M46" s="82"/>
      <c r="N46" s="82"/>
      <c r="O46" s="82"/>
      <c r="P46" s="82"/>
      <c r="Q46" s="82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 x14ac:dyDescent="0.3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50" t="s">
        <v>130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82"/>
      <c r="L47" s="82"/>
      <c r="M47" s="82"/>
      <c r="N47" s="82"/>
      <c r="O47" s="82"/>
      <c r="P47" s="82"/>
      <c r="Q47" s="82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 x14ac:dyDescent="0.3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50" t="s">
        <v>130</v>
      </c>
      <c r="G48" s="9">
        <f>H48</f>
        <v>4000000</v>
      </c>
      <c r="H48" s="21">
        <f>3800000+50000+150000</f>
        <v>4000000</v>
      </c>
      <c r="I48" s="29">
        <f>J48</f>
        <v>0</v>
      </c>
      <c r="J48" s="9">
        <v>0</v>
      </c>
      <c r="K48" s="82"/>
      <c r="L48" s="82"/>
      <c r="M48" s="82"/>
      <c r="N48" s="82"/>
      <c r="O48" s="82"/>
      <c r="P48" s="82"/>
      <c r="Q48" s="82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 x14ac:dyDescent="0.3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82"/>
      <c r="L49" s="82"/>
      <c r="M49" s="82"/>
      <c r="N49" s="82"/>
      <c r="O49" s="82"/>
      <c r="P49" s="82"/>
      <c r="Q49" s="82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 x14ac:dyDescent="0.3">
      <c r="A50" s="25" t="s">
        <v>68</v>
      </c>
      <c r="B50" s="23"/>
      <c r="C50" s="25"/>
      <c r="D50" s="113" t="s">
        <v>69</v>
      </c>
      <c r="E50" s="114"/>
      <c r="F50" s="26"/>
      <c r="G50" s="27">
        <f>G58</f>
        <v>2500000</v>
      </c>
      <c r="H50" s="27">
        <f>H58</f>
        <v>2500000</v>
      </c>
      <c r="I50" s="27">
        <f t="shared" ref="I50:J50" si="5">I62+I59</f>
        <v>0</v>
      </c>
      <c r="J50" s="27">
        <f t="shared" si="5"/>
        <v>0</v>
      </c>
      <c r="K50" s="82"/>
      <c r="L50" s="82"/>
      <c r="M50" s="82"/>
      <c r="N50" s="82"/>
      <c r="O50" s="82"/>
      <c r="P50" s="82"/>
      <c r="Q50" s="82"/>
    </row>
    <row r="51" spans="1:26" s="2" customFormat="1" ht="12" hidden="1" customHeight="1" x14ac:dyDescent="0.3">
      <c r="A51" s="20"/>
      <c r="B51" s="10"/>
      <c r="C51" s="20"/>
      <c r="D51" s="61"/>
      <c r="E51" s="62"/>
      <c r="F51" s="17"/>
      <c r="G51" s="9"/>
      <c r="H51" s="21"/>
      <c r="I51" s="9"/>
      <c r="J51" s="9"/>
      <c r="K51" s="82"/>
      <c r="L51" s="82"/>
      <c r="M51" s="82"/>
      <c r="N51" s="82"/>
      <c r="O51" s="82"/>
      <c r="P51" s="82"/>
      <c r="Q51" s="82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 x14ac:dyDescent="0.3">
      <c r="A52" s="37"/>
      <c r="B52" s="37"/>
      <c r="C52" s="37"/>
      <c r="D52" s="63"/>
      <c r="E52" s="62"/>
      <c r="F52" s="17"/>
      <c r="G52" s="38"/>
      <c r="H52" s="38"/>
      <c r="I52" s="38"/>
      <c r="J52" s="38"/>
      <c r="K52" s="81"/>
      <c r="L52" s="81"/>
      <c r="M52" s="81"/>
      <c r="N52" s="81"/>
      <c r="O52" s="81"/>
      <c r="P52" s="81"/>
      <c r="Q52" s="81"/>
    </row>
    <row r="53" spans="1:26" s="7" customFormat="1" ht="12" hidden="1" customHeight="1" x14ac:dyDescent="0.3">
      <c r="A53" s="37"/>
      <c r="B53" s="37"/>
      <c r="C53" s="37"/>
      <c r="D53" s="63"/>
      <c r="E53" s="64"/>
      <c r="F53" s="17"/>
      <c r="G53" s="38"/>
      <c r="H53" s="38"/>
      <c r="I53" s="38"/>
      <c r="J53" s="38"/>
      <c r="K53" s="81"/>
      <c r="L53" s="81"/>
      <c r="M53" s="81"/>
      <c r="N53" s="81"/>
      <c r="O53" s="81"/>
      <c r="P53" s="81"/>
      <c r="Q53" s="81"/>
    </row>
    <row r="54" spans="1:26" s="7" customFormat="1" ht="12" hidden="1" customHeight="1" x14ac:dyDescent="0.3">
      <c r="A54" s="37"/>
      <c r="B54" s="37"/>
      <c r="C54" s="37"/>
      <c r="D54" s="63"/>
      <c r="E54" s="62"/>
      <c r="F54" s="17"/>
      <c r="G54" s="38"/>
      <c r="H54" s="38"/>
      <c r="I54" s="38"/>
      <c r="J54" s="38"/>
      <c r="K54" s="81"/>
      <c r="L54" s="81"/>
      <c r="M54" s="81"/>
      <c r="N54" s="81"/>
      <c r="O54" s="81"/>
      <c r="P54" s="81"/>
      <c r="Q54" s="81"/>
    </row>
    <row r="55" spans="1:26" s="7" customFormat="1" ht="12" hidden="1" customHeight="1" x14ac:dyDescent="0.3">
      <c r="A55" s="37"/>
      <c r="B55" s="37"/>
      <c r="C55" s="37"/>
      <c r="D55" s="63"/>
      <c r="E55" s="62"/>
      <c r="F55" s="17"/>
      <c r="G55" s="38"/>
      <c r="H55" s="38"/>
      <c r="I55" s="38"/>
      <c r="J55" s="38"/>
      <c r="K55" s="81"/>
      <c r="L55" s="81"/>
      <c r="M55" s="81"/>
      <c r="N55" s="81"/>
      <c r="O55" s="81"/>
      <c r="P55" s="81"/>
      <c r="Q55" s="81"/>
    </row>
    <row r="56" spans="1:26" s="7" customFormat="1" ht="12" hidden="1" customHeight="1" x14ac:dyDescent="0.3">
      <c r="A56" s="37"/>
      <c r="B56" s="37"/>
      <c r="C56" s="37"/>
      <c r="D56" s="63"/>
      <c r="E56" s="64"/>
      <c r="F56" s="17"/>
      <c r="G56" s="38"/>
      <c r="H56" s="38"/>
      <c r="I56" s="38"/>
      <c r="J56" s="38"/>
      <c r="K56" s="81"/>
      <c r="L56" s="81"/>
      <c r="M56" s="81"/>
      <c r="N56" s="81"/>
      <c r="O56" s="81"/>
      <c r="P56" s="81"/>
      <c r="Q56" s="81"/>
    </row>
    <row r="57" spans="1:26" s="2" customFormat="1" ht="1.5" customHeight="1" x14ac:dyDescent="0.3">
      <c r="A57" s="11"/>
      <c r="B57" s="11"/>
      <c r="C57" s="11"/>
      <c r="D57" s="65"/>
      <c r="E57" s="64"/>
      <c r="F57" s="17"/>
      <c r="G57" s="38"/>
      <c r="H57" s="38"/>
      <c r="I57" s="31"/>
      <c r="J57" s="9"/>
      <c r="K57" s="82"/>
      <c r="L57" s="82"/>
      <c r="M57" s="82"/>
      <c r="N57" s="82"/>
      <c r="O57" s="82"/>
      <c r="P57" s="82"/>
      <c r="Q57" s="82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 x14ac:dyDescent="0.3">
      <c r="A58" s="47" t="s">
        <v>68</v>
      </c>
      <c r="B58" s="47"/>
      <c r="C58" s="47"/>
      <c r="D58" s="113" t="s">
        <v>69</v>
      </c>
      <c r="E58" s="114"/>
      <c r="F58" s="47"/>
      <c r="G58" s="28">
        <f>H58+I58</f>
        <v>2500000</v>
      </c>
      <c r="H58" s="28">
        <f>H59+H60+H61+H62</f>
        <v>2500000</v>
      </c>
      <c r="I58" s="28">
        <f>I63+I64+I65</f>
        <v>0</v>
      </c>
      <c r="J58" s="28">
        <f>J63+J64+J65</f>
        <v>0</v>
      </c>
      <c r="K58" s="84"/>
      <c r="L58" s="84"/>
      <c r="M58" s="84"/>
      <c r="N58" s="84"/>
      <c r="O58" s="84"/>
      <c r="P58" s="84"/>
      <c r="Q58" s="84"/>
    </row>
    <row r="59" spans="1:26" s="5" customFormat="1" ht="99" customHeight="1" x14ac:dyDescent="0.3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142</v>
      </c>
      <c r="F59" s="15" t="s">
        <v>143</v>
      </c>
      <c r="G59" s="9">
        <f>H59</f>
        <v>2000000</v>
      </c>
      <c r="H59" s="9">
        <f>1200000+200000+450000+150000</f>
        <v>2000000</v>
      </c>
      <c r="I59" s="31">
        <v>0</v>
      </c>
      <c r="J59" s="9">
        <v>0</v>
      </c>
      <c r="K59" s="82"/>
      <c r="L59" s="82"/>
      <c r="M59" s="82"/>
      <c r="N59" s="82"/>
      <c r="O59" s="82"/>
      <c r="P59" s="82"/>
      <c r="Q59" s="82"/>
    </row>
    <row r="60" spans="1:26" s="5" customFormat="1" ht="84.75" customHeight="1" x14ac:dyDescent="0.3">
      <c r="A60" s="11" t="s">
        <v>60</v>
      </c>
      <c r="B60" s="11" t="s">
        <v>61</v>
      </c>
      <c r="C60" s="11" t="s">
        <v>10</v>
      </c>
      <c r="D60" s="12" t="s">
        <v>62</v>
      </c>
      <c r="E60" s="74" t="s">
        <v>155</v>
      </c>
      <c r="F60" s="15" t="s">
        <v>156</v>
      </c>
      <c r="G60" s="9">
        <v>300000</v>
      </c>
      <c r="H60" s="9">
        <v>300000</v>
      </c>
      <c r="I60" s="31">
        <v>0</v>
      </c>
      <c r="J60" s="9">
        <v>0</v>
      </c>
      <c r="K60" s="82"/>
      <c r="L60" s="82"/>
      <c r="M60" s="82"/>
      <c r="N60" s="82"/>
      <c r="O60" s="82"/>
      <c r="P60" s="82"/>
      <c r="Q60" s="82"/>
    </row>
    <row r="61" spans="1:26" s="5" customFormat="1" ht="84.75" customHeight="1" x14ac:dyDescent="0.3">
      <c r="A61" s="11" t="s">
        <v>60</v>
      </c>
      <c r="B61" s="11" t="s">
        <v>61</v>
      </c>
      <c r="C61" s="11" t="s">
        <v>10</v>
      </c>
      <c r="D61" s="12" t="s">
        <v>62</v>
      </c>
      <c r="E61" s="74" t="s">
        <v>177</v>
      </c>
      <c r="F61" s="15" t="s">
        <v>178</v>
      </c>
      <c r="G61" s="9">
        <v>120000</v>
      </c>
      <c r="H61" s="9">
        <v>120000</v>
      </c>
      <c r="I61" s="31">
        <v>0</v>
      </c>
      <c r="J61" s="9">
        <v>0</v>
      </c>
      <c r="K61" s="82"/>
      <c r="L61" s="82"/>
      <c r="M61" s="82"/>
      <c r="N61" s="82"/>
      <c r="O61" s="82"/>
      <c r="P61" s="82"/>
      <c r="Q61" s="82"/>
    </row>
    <row r="62" spans="1:26" s="7" customFormat="1" ht="102" customHeight="1" x14ac:dyDescent="0.3">
      <c r="A62" s="11" t="s">
        <v>60</v>
      </c>
      <c r="B62" s="11" t="s">
        <v>61</v>
      </c>
      <c r="C62" s="11" t="s">
        <v>10</v>
      </c>
      <c r="D62" s="12" t="s">
        <v>62</v>
      </c>
      <c r="E62" s="13" t="s">
        <v>150</v>
      </c>
      <c r="F62" s="15" t="s">
        <v>151</v>
      </c>
      <c r="G62" s="38">
        <v>80000</v>
      </c>
      <c r="H62" s="38">
        <v>80000</v>
      </c>
      <c r="I62" s="38">
        <v>0</v>
      </c>
      <c r="J62" s="38">
        <v>0</v>
      </c>
      <c r="K62" s="81"/>
      <c r="L62" s="81"/>
      <c r="M62" s="81"/>
      <c r="N62" s="81"/>
      <c r="O62" s="81"/>
      <c r="P62" s="81"/>
      <c r="Q62" s="81"/>
    </row>
    <row r="63" spans="1:26" s="2" customFormat="1" ht="60" hidden="1" customHeight="1" x14ac:dyDescent="0.3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82"/>
      <c r="L63" s="82"/>
      <c r="M63" s="82"/>
      <c r="N63" s="82"/>
      <c r="O63" s="82"/>
      <c r="P63" s="82"/>
      <c r="Q63" s="82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24" hidden="1" customHeight="1" x14ac:dyDescent="0.3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82"/>
      <c r="L64" s="82"/>
      <c r="M64" s="82"/>
      <c r="N64" s="82"/>
      <c r="O64" s="82"/>
      <c r="P64" s="82"/>
      <c r="Q64" s="82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9" hidden="1" customHeight="1" x14ac:dyDescent="0.3">
      <c r="A65" s="11"/>
      <c r="B65" s="11"/>
      <c r="C65" s="11"/>
      <c r="D65" s="12"/>
      <c r="E65" s="13"/>
      <c r="F65" s="15"/>
      <c r="G65" s="9"/>
      <c r="H65" s="9"/>
      <c r="I65" s="31"/>
      <c r="J65" s="9"/>
      <c r="K65" s="82"/>
      <c r="L65" s="82"/>
      <c r="M65" s="82"/>
      <c r="N65" s="82"/>
      <c r="O65" s="82"/>
      <c r="P65" s="82"/>
      <c r="Q65" s="82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1.5" customHeight="1" x14ac:dyDescent="0.3">
      <c r="A66" s="86" t="s">
        <v>91</v>
      </c>
      <c r="B66" s="87"/>
      <c r="C66" s="87"/>
      <c r="D66" s="87"/>
      <c r="E66" s="87"/>
      <c r="F66" s="87"/>
      <c r="G66" s="27">
        <f>G13+G40+G58+G46</f>
        <v>31975552</v>
      </c>
      <c r="H66" s="27">
        <f>H50+H46+H40+H13</f>
        <v>31278552</v>
      </c>
      <c r="I66" s="27">
        <f>I46+I40+I13</f>
        <v>697000</v>
      </c>
      <c r="J66" s="27">
        <f>J46+J40+J13</f>
        <v>478000</v>
      </c>
      <c r="K66" s="82"/>
      <c r="L66" s="82"/>
      <c r="M66" s="82"/>
      <c r="N66" s="82"/>
      <c r="O66" s="82"/>
      <c r="P66" s="82"/>
      <c r="Q66" s="82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D67" s="3"/>
      <c r="I67" s="80"/>
      <c r="J67" s="80"/>
      <c r="K67" s="82"/>
      <c r="L67" s="82"/>
      <c r="M67" s="82"/>
      <c r="N67" s="82"/>
      <c r="O67" s="82"/>
      <c r="P67" s="82"/>
      <c r="Q67" s="82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3">
      <c r="D68" s="3"/>
      <c r="I68" s="6"/>
      <c r="J68" s="6"/>
      <c r="K68" s="82"/>
      <c r="L68" s="82"/>
      <c r="M68" s="82"/>
      <c r="N68" s="82"/>
      <c r="O68" s="82"/>
      <c r="P68" s="82"/>
      <c r="Q68" s="82"/>
      <c r="R68" s="4"/>
      <c r="S68" s="4"/>
      <c r="T68" s="4"/>
      <c r="U68" s="4"/>
      <c r="V68" s="4"/>
      <c r="W68" s="4"/>
      <c r="X68" s="4"/>
      <c r="Y68" s="4"/>
      <c r="Z68" s="4"/>
    </row>
    <row r="69" spans="1:26" s="76" customFormat="1" x14ac:dyDescent="0.3">
      <c r="D69" s="77"/>
      <c r="E69" s="42"/>
      <c r="F69" s="78"/>
      <c r="G69" s="79"/>
      <c r="H69" s="79"/>
      <c r="K69" s="83"/>
      <c r="L69" s="83"/>
      <c r="M69" s="83"/>
      <c r="N69" s="83"/>
      <c r="O69" s="82"/>
      <c r="P69" s="82"/>
      <c r="Q69" s="82"/>
      <c r="R69" s="42"/>
      <c r="S69" s="42"/>
      <c r="T69" s="42"/>
      <c r="U69" s="42"/>
      <c r="V69" s="42"/>
      <c r="W69" s="42"/>
      <c r="X69" s="42"/>
      <c r="Y69" s="42"/>
      <c r="Z69" s="42"/>
    </row>
    <row r="70" spans="1:26" x14ac:dyDescent="0.3">
      <c r="D70" s="3"/>
    </row>
    <row r="71" spans="1:26" x14ac:dyDescent="0.3">
      <c r="D71" s="3"/>
    </row>
    <row r="72" spans="1:26" x14ac:dyDescent="0.3">
      <c r="D72" s="3"/>
    </row>
    <row r="73" spans="1:26" x14ac:dyDescent="0.3">
      <c r="D73" s="3"/>
    </row>
    <row r="74" spans="1:26" x14ac:dyDescent="0.3">
      <c r="D74" s="3"/>
    </row>
    <row r="75" spans="1:26" x14ac:dyDescent="0.3">
      <c r="D75" s="3"/>
    </row>
    <row r="76" spans="1:26" x14ac:dyDescent="0.3">
      <c r="D76" s="3"/>
    </row>
    <row r="77" spans="1:26" x14ac:dyDescent="0.3">
      <c r="D77" s="3"/>
    </row>
    <row r="78" spans="1:26" x14ac:dyDescent="0.3">
      <c r="D78" s="3"/>
    </row>
  </sheetData>
  <mergeCells count="25">
    <mergeCell ref="D58:E58"/>
    <mergeCell ref="D45:E45"/>
    <mergeCell ref="H2:J2"/>
    <mergeCell ref="D6:G6"/>
    <mergeCell ref="H4:J4"/>
    <mergeCell ref="D12:E12"/>
    <mergeCell ref="D39:E39"/>
    <mergeCell ref="D46:E46"/>
    <mergeCell ref="H3:J3"/>
    <mergeCell ref="A66:F66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40:E40"/>
    <mergeCell ref="D13:E13"/>
    <mergeCell ref="D50:E50"/>
  </mergeCells>
  <phoneticPr fontId="4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Ira</cp:lastModifiedBy>
  <cp:lastPrinted>2024-12-06T09:22:25Z</cp:lastPrinted>
  <dcterms:created xsi:type="dcterms:W3CDTF">2006-03-01T06:56:57Z</dcterms:created>
  <dcterms:modified xsi:type="dcterms:W3CDTF">2024-12-06T09:29:16Z</dcterms:modified>
</cp:coreProperties>
</file>