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1895" tabRatio="613"/>
  </bookViews>
  <sheets>
    <sheet name="Лист3" sheetId="3" r:id="rId1"/>
  </sheets>
  <definedNames>
    <definedName name="_xlnm.Print_Titles" localSheetId="0">Лист3!#REF!,Лист3!$10:$11</definedName>
    <definedName name="_xlnm.Print_Area" localSheetId="0">Лист3!$A$1:$J$65</definedName>
  </definedNames>
  <calcPr calcId="145621"/>
</workbook>
</file>

<file path=xl/calcChain.xml><?xml version="1.0" encoding="utf-8"?>
<calcChain xmlns="http://schemas.openxmlformats.org/spreadsheetml/2006/main">
  <c r="J13" i="3" l="1"/>
  <c r="I13" i="3"/>
  <c r="G13" i="3"/>
  <c r="H13" i="3"/>
  <c r="H46" i="3"/>
  <c r="H15" i="3"/>
  <c r="G30" i="3" l="1"/>
  <c r="G23" i="3"/>
  <c r="H47" i="3" l="1"/>
  <c r="H24" i="3"/>
  <c r="G32" i="3" l="1"/>
  <c r="G31" i="3"/>
  <c r="H17" i="3" l="1"/>
  <c r="H59" i="3"/>
  <c r="H48" i="3"/>
  <c r="G37" i="3"/>
  <c r="G36" i="3"/>
  <c r="G35" i="3" l="1"/>
  <c r="H50" i="3"/>
  <c r="H58" i="3" l="1"/>
  <c r="H21" i="3"/>
  <c r="J15" i="3" l="1"/>
  <c r="I15" i="3"/>
  <c r="J50" i="3" l="1"/>
  <c r="I50" i="3"/>
  <c r="G59" i="3" l="1"/>
  <c r="G50" i="3" s="1"/>
  <c r="G33" i="3"/>
  <c r="G34" i="3"/>
  <c r="G47" i="3" l="1"/>
  <c r="J46" i="3" l="1"/>
  <c r="I48" i="3"/>
  <c r="I47" i="3"/>
  <c r="G48" i="3"/>
  <c r="I46" i="3" l="1"/>
  <c r="G46" i="3"/>
  <c r="G21" i="3"/>
  <c r="G27" i="3" l="1"/>
  <c r="G44" i="3"/>
  <c r="G43" i="3"/>
  <c r="G15" i="3" l="1"/>
  <c r="G41" i="3"/>
  <c r="J40" i="3"/>
  <c r="I40" i="3"/>
  <c r="I65" i="3" s="1"/>
  <c r="G22" i="3"/>
  <c r="G26" i="3"/>
  <c r="G49" i="3" l="1"/>
  <c r="G29" i="3"/>
  <c r="G16" i="3" l="1"/>
  <c r="G14" i="3"/>
  <c r="G25" i="3"/>
  <c r="J65" i="3"/>
  <c r="G19" i="3"/>
  <c r="G38" i="3"/>
  <c r="J58" i="3"/>
  <c r="I58" i="3"/>
  <c r="G58" i="3" s="1"/>
  <c r="G24" i="3"/>
  <c r="G17" i="3"/>
  <c r="G20" i="3"/>
  <c r="G28" i="3"/>
  <c r="G42" i="3" l="1"/>
  <c r="G40" i="3" s="1"/>
  <c r="H40" i="3"/>
  <c r="H65" i="3" s="1"/>
  <c r="G65" i="3" l="1"/>
</calcChain>
</file>

<file path=xl/sharedStrings.xml><?xml version="1.0" encoding="utf-8"?>
<sst xmlns="http://schemas.openxmlformats.org/spreadsheetml/2006/main" count="233" uniqueCount="179">
  <si>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</si>
  <si>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</si>
  <si>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</si>
  <si>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</si>
  <si>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</si>
  <si>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</si>
  <si>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</si>
  <si>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</si>
  <si>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</si>
  <si>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</si>
  <si>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</si>
  <si>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</si>
  <si>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</si>
  <si>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</si>
  <si>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</si>
  <si>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</si>
  <si>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</si>
  <si>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</si>
  <si>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</si>
  <si>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</si>
  <si>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</si>
  <si>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</si>
  <si>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</si>
  <si>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</si>
  <si>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</si>
  <si>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</si>
  <si>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</si>
  <si>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</si>
  <si>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</si>
  <si>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</si>
  <si>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</si>
  <si>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</si>
  <si>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</si>
  <si>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</si>
  <si>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</si>
  <si>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</si>
  <si>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</si>
  <si>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</si>
  <si>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</si>
  <si>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</si>
  <si>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</si>
  <si>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</si>
  <si>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</si>
  <si>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</si>
  <si>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</si>
  <si>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</si>
  <si>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</si>
  <si>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</si>
  <si>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</si>
  <si>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</si>
  <si>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</si>
  <si>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</si>
  <si>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</si>
  <si>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</si>
  <si>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</si>
  <si>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</si>
  <si>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</si>
  <si>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</si>
  <si>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</si>
  <si>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</si>
  <si>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</si>
  <si>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</si>
  <si>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</si>
  <si>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</si>
  <si>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</si>
  <si>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</si>
  <si>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</si>
  <si>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</si>
  <si>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</si>
  <si>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</si>
  <si>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</si>
  <si>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</si>
  <si>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</si>
  <si>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</si>
  <si>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</si>
  <si>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</si>
  <si>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</si>
  <si>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</si>
  <si>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</si>
  <si>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</si>
  <si>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</si>
  <si>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</si>
  <si>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</si>
  <si>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</si>
  <si>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</si>
  <si>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</si>
  <si>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</si>
  <si>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</si>
  <si>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</si>
  <si>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</si>
  <si>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</si>
  <si>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</si>
  <si>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</si>
  <si>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</si>
  <si>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</si>
  <si>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</si>
  <si>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</si>
  <si>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</si>
  <si>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</si>
  <si>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</si>
  <si>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</si>
  <si>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</si>
  <si>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</si>
  <si>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</si>
  <si>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</si>
  <si>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</si>
  <si>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</si>
  <si>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</si>
  <si>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</si>
  <si>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</si>
  <si>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</si>
  <si>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Програма розвитку та підтримки архівної справи  на 2024 рік</t>
  </si>
  <si>
    <t>Програма підтримки та розвитку вторинної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</si>
  <si>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</si>
  <si>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 рік</t>
  </si>
  <si>
    <t xml:space="preserve">Комплексна програма  соціального захисту населення Рожищенської територіальної громади на 2024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</si>
  <si>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2024рік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</si>
  <si>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2024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</si>
  <si>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2024 рік"</t>
  </si>
  <si>
    <t>Програма "Благоустрій Рожищенської територіальної громади" на 2024 рік"</t>
  </si>
  <si>
    <t>Програма охорони та раціонального використання земель  Рожищенської територіальної громади на 2024 рік</t>
  </si>
  <si>
    <t>Програма "Безпечна Рожищенська територіальна громада" на 2024 рік</t>
  </si>
  <si>
    <t>Програма "Охорони навколишнього природного середовища Рожищенської територіальної громади" на 2024 рік</t>
  </si>
  <si>
    <t>Програма висвітлення діяльності Рожищенської міської ради та її виконавчих органів в друкованих засобах масової інформації на 2024 рік</t>
  </si>
  <si>
    <t>Програма "Молодь Рожищенської територіальної громади"  на 2024 рік</t>
  </si>
  <si>
    <t>до рішення Рожищенської міської ради</t>
  </si>
  <si>
    <t>до рішення міської ради "Про бюджет Рожищенської територіальної громади на 2024 рік"</t>
  </si>
  <si>
    <t>22.12.2023р №39/20</t>
  </si>
  <si>
    <t>22.12.2023 №39/12</t>
  </si>
  <si>
    <t>22.12.2023 №</t>
  </si>
  <si>
    <t>22.12.2023 №39/11</t>
  </si>
  <si>
    <t>22.12.2023 №39/9</t>
  </si>
  <si>
    <t>22.12.2023 №39/14</t>
  </si>
  <si>
    <t>22.12.2023 №39/6</t>
  </si>
  <si>
    <t>22.12.2023 №39/5</t>
  </si>
  <si>
    <t>22.12.2023 №39/4</t>
  </si>
  <si>
    <t>22.12.2023 №39/18</t>
  </si>
  <si>
    <t>22.12.2023 №39/10</t>
  </si>
  <si>
    <t>22.12.2023 №39/8</t>
  </si>
  <si>
    <t>22.12.2023 №39/13</t>
  </si>
  <si>
    <t>22.12.2023 №39/19</t>
  </si>
  <si>
    <t>22.12.2023 №39/16</t>
  </si>
  <si>
    <t>22.12.2023 №39/15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</si>
  <si>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Добровольчого формування Рожищенської міської територіальної громади на 2024 рік.</t>
  </si>
  <si>
    <t>22.12.2023 р №39/17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</si>
  <si>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</si>
  <si>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</si>
  <si>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</si>
  <si>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</si>
  <si>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Місцева програма захисту населення і територій від надзвичайнихи ситуацій техногенного та природного характеру на 2021-2025 роки</t>
  </si>
  <si>
    <t>26.03.2021р. № 6/6</t>
  </si>
  <si>
    <t xml:space="preserve"> Програмі профілактики правопорушень та злочинів в Рожищенській територіальній громаді на 2021 – 2025 роки </t>
  </si>
  <si>
    <t>25.04.2024  №</t>
  </si>
  <si>
    <t xml:space="preserve"> Зміни до додатку №6</t>
  </si>
  <si>
    <t xml:space="preserve">Розподіл витрат бюджету Рожищенської  міської територіальної громади на реалізацію місцевих програм у  2024 році </t>
  </si>
  <si>
    <t>2152</t>
  </si>
  <si>
    <t>Програма протидії екстремістським та терористичним проявам у Рожищенській територіальній громаді на 2022-2024 роки</t>
  </si>
  <si>
    <t>24.11.2022 р №26/3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</si>
  <si>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</si>
  <si>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</si>
  <si>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</si>
  <si>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</si>
  <si>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 індивідуального житлового будівництва на селі "Власний дім " на території Рожищенської міської територіальної громади на 2024-2026 роки</t>
  </si>
  <si>
    <t xml:space="preserve">15.08.2024 р № 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</si>
  <si>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</si>
  <si>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</si>
  <si>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</si>
  <si>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</si>
  <si>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0118130</t>
  </si>
  <si>
    <t>8130</t>
  </si>
  <si>
    <t>Забезпечення діяльності місцевої та добровільної пожежної охорони</t>
  </si>
  <si>
    <t>0116017</t>
  </si>
  <si>
    <t>6017</t>
  </si>
  <si>
    <t>Інша діяльність, пов`язана з експлуатацією об`єктів житлово-комунального господарства</t>
  </si>
  <si>
    <t>26.09.2024 р №</t>
  </si>
  <si>
    <t>Програма підтримки та збереження об'єктів і майна комунальної власності Рожищенської територіальної громади на 2024 рік</t>
  </si>
  <si>
    <t>Програма фінансовї підтримки комунальних підприємств Рожищенської міської ради на 2024 рік</t>
  </si>
  <si>
    <t>Додаток № 6</t>
  </si>
  <si>
    <t xml:space="preserve">від   26.06.2024 року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</si>
</sst>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8" fillId="0" borderId="0"/>
    <xf numFmtId="0" fontId="11" fillId="0" borderId="0"/>
    <xf numFmtId="0" fontId="3" fillId="0" borderId="0"/>
    <xf numFmtId="0" fontId="9" fillId="0" borderId="0"/>
    <xf numFmtId="0" fontId="8" fillId="0" borderId="0"/>
    <xf numFmtId="0" fontId="14" fillId="3" borderId="9" applyNumberFormat="0" applyFont="0" applyAlignment="0" applyProtection="0"/>
    <xf numFmtId="0" fontId="18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3" fillId="0" borderId="0"/>
  </cellStyleXfs>
  <cellXfs count="116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justify"/>
    </xf>
    <xf numFmtId="0" fontId="5" fillId="0" borderId="0" xfId="0" applyFont="1" applyFill="1" applyBorder="1"/>
    <xf numFmtId="0" fontId="6" fillId="0" borderId="0" xfId="0" applyFont="1" applyFill="1" applyBorder="1"/>
    <xf numFmtId="1" fontId="6" fillId="0" borderId="0" xfId="0" applyNumberFormat="1" applyFont="1" applyFill="1"/>
    <xf numFmtId="0" fontId="10" fillId="0" borderId="0" xfId="0" applyFont="1" applyFill="1" applyBorder="1"/>
    <xf numFmtId="0" fontId="12" fillId="2" borderId="1" xfId="0" applyFont="1" applyFill="1" applyBorder="1" applyAlignment="1">
      <alignment horizontal="justify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2" fontId="12" fillId="0" borderId="1" xfId="3" quotePrefix="1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2" fontId="12" fillId="0" borderId="1" xfId="3" applyNumberFormat="1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/>
    </xf>
    <xf numFmtId="49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justify" vertical="center"/>
    </xf>
    <xf numFmtId="4" fontId="10" fillId="0" borderId="18" xfId="0" applyNumberFormat="1" applyFont="1" applyBorder="1" applyAlignment="1">
      <alignment horizontal="center" vertical="center" wrapText="1"/>
    </xf>
    <xf numFmtId="0" fontId="17" fillId="0" borderId="0" xfId="0" applyFont="1" applyFill="1" applyBorder="1"/>
    <xf numFmtId="4" fontId="5" fillId="0" borderId="0" xfId="0" applyNumberFormat="1" applyFont="1" applyFill="1" applyBorder="1"/>
    <xf numFmtId="49" fontId="15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/>
    <xf numFmtId="0" fontId="15" fillId="0" borderId="0" xfId="0" applyFont="1" applyFill="1" applyBorder="1"/>
    <xf numFmtId="1" fontId="15" fillId="0" borderId="0" xfId="0" applyNumberFormat="1" applyFont="1" applyFill="1"/>
    <xf numFmtId="0" fontId="15" fillId="0" borderId="0" xfId="1" applyFont="1" applyFill="1" applyAlignment="1">
      <alignment horizontal="left"/>
    </xf>
    <xf numFmtId="0" fontId="15" fillId="0" borderId="0" xfId="0" applyFont="1" applyAlignment="1"/>
    <xf numFmtId="0" fontId="15" fillId="0" borderId="0" xfId="7" applyFont="1" applyAlignment="1">
      <alignment horizontal="left"/>
    </xf>
    <xf numFmtId="0" fontId="15" fillId="0" borderId="0" xfId="0" applyFont="1" applyFill="1" applyAlignment="1"/>
    <xf numFmtId="2" fontId="16" fillId="0" borderId="1" xfId="3" applyNumberFormat="1" applyFont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2" fontId="16" fillId="0" borderId="1" xfId="3" quotePrefix="1" applyNumberFormat="1" applyFont="1" applyBorder="1" applyAlignment="1">
      <alignment vertical="center" wrapText="1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2" fillId="0" borderId="1" xfId="0" quotePrefix="1" applyFont="1" applyBorder="1" applyAlignment="1">
      <alignment horizontal="center" vertical="center" wrapText="1"/>
    </xf>
    <xf numFmtId="4" fontId="12" fillId="0" borderId="1" xfId="0" quotePrefix="1" applyNumberFormat="1" applyFont="1" applyBorder="1" applyAlignment="1">
      <alignment horizontal="center" vertical="center" wrapText="1"/>
    </xf>
    <xf numFmtId="4" fontId="12" fillId="0" borderId="1" xfId="0" quotePrefix="1" applyNumberFormat="1" applyFont="1" applyBorder="1" applyAlignment="1">
      <alignment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justify"/>
    </xf>
    <xf numFmtId="0" fontId="15" fillId="0" borderId="0" xfId="0" applyFont="1" applyFill="1" applyBorder="1" applyAlignment="1">
      <alignment horizontal="center"/>
    </xf>
    <xf numFmtId="1" fontId="17" fillId="0" borderId="0" xfId="0" applyNumberFormat="1" applyFont="1" applyFill="1"/>
    <xf numFmtId="4" fontId="17" fillId="0" borderId="0" xfId="0" applyNumberFormat="1" applyFont="1" applyFill="1" applyBorder="1"/>
    <xf numFmtId="4" fontId="5" fillId="0" borderId="0" xfId="0" applyNumberFormat="1" applyFont="1" applyFill="1"/>
    <xf numFmtId="49" fontId="15" fillId="4" borderId="1" xfId="0" applyNumberFormat="1" applyFont="1" applyFill="1" applyBorder="1" applyAlignment="1">
      <alignment horizontal="center" vertical="center" wrapText="1"/>
    </xf>
    <xf numFmtId="49" fontId="15" fillId="4" borderId="1" xfId="0" quotePrefix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2" fontId="16" fillId="4" borderId="1" xfId="3" applyNumberFormat="1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49" fontId="16" fillId="4" borderId="12" xfId="0" applyNumberFormat="1" applyFont="1" applyFill="1" applyBorder="1" applyAlignment="1">
      <alignment horizontal="center" vertical="center" wrapText="1"/>
    </xf>
    <xf numFmtId="49" fontId="16" fillId="4" borderId="13" xfId="0" applyNumberFormat="1" applyFont="1" applyFill="1" applyBorder="1" applyAlignment="1">
      <alignment horizontal="center" vertical="center" wrapText="1"/>
    </xf>
    <xf numFmtId="0" fontId="15" fillId="0" borderId="0" xfId="7" applyFont="1" applyAlignment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>
      <alignment horizontal="left"/>
    </xf>
  </cellXfs>
  <cellStyles count="14">
    <cellStyle name="Normal_Доходи" xfId="12"/>
    <cellStyle name="Звичайний" xfId="0" builtinId="0"/>
    <cellStyle name="Звичайний 2" xfId="7"/>
    <cellStyle name="Звичайний 2 2" xfId="11"/>
    <cellStyle name="Звичайний_Лист3_1" xfId="1"/>
    <cellStyle name="Обычный 2" xfId="2"/>
    <cellStyle name="Обычный 2 2" xfId="5"/>
    <cellStyle name="Обычный 2 3" xfId="8"/>
    <cellStyle name="Обычный 2 3 2" xfId="10"/>
    <cellStyle name="Обычный 2 4" xfId="9"/>
    <cellStyle name="Обычный 3" xfId="13"/>
    <cellStyle name="Обычный_Лист3" xfId="3"/>
    <cellStyle name="Примечание 2" xfId="6"/>
    <cellStyle name="Стиль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tabSelected="1" topLeftCell="A9" zoomScale="75" zoomScaleNormal="75" workbookViewId="0">
      <selection activeCell="E2" sqref="E2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18.28515625" style="6" customWidth="1"/>
    <col min="8" max="8" width="17.5703125" style="6" customWidth="1"/>
    <col min="9" max="9" width="18.7109375" style="1" customWidth="1"/>
    <col min="10" max="10" width="18.42578125" style="1" customWidth="1"/>
    <col min="11" max="11" width="25" style="1" bestFit="1" customWidth="1"/>
    <col min="12" max="12" width="20.42578125" style="1" customWidth="1"/>
    <col min="13" max="14" width="19.85546875" style="1" bestFit="1" customWidth="1"/>
    <col min="15" max="16384" width="9.140625" style="1"/>
  </cols>
  <sheetData>
    <row r="1" spans="1:27" s="55" customFormat="1" ht="31.5" customHeight="1" x14ac:dyDescent="0.3">
      <c r="F1" s="52"/>
      <c r="G1" s="57"/>
      <c r="H1" s="60" t="s">
        <v>177</v>
      </c>
      <c r="I1" s="60"/>
      <c r="J1" s="67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s="55" customFormat="1" ht="18.75" customHeight="1" x14ac:dyDescent="0.3">
      <c r="F2" s="52"/>
      <c r="G2" s="57"/>
      <c r="H2" s="113" t="s">
        <v>125</v>
      </c>
      <c r="I2" s="113"/>
      <c r="J2" s="113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s="55" customFormat="1" ht="20.25" customHeight="1" x14ac:dyDescent="0.3">
      <c r="F3" s="61"/>
      <c r="G3" s="61"/>
      <c r="H3" s="113" t="s">
        <v>178</v>
      </c>
      <c r="I3" s="113"/>
      <c r="J3" s="113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27" s="55" customFormat="1" ht="18.75" x14ac:dyDescent="0.3">
      <c r="F4" s="61"/>
      <c r="G4" s="61"/>
      <c r="H4" s="115"/>
      <c r="I4" s="115"/>
      <c r="J4" s="115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27" s="55" customFormat="1" ht="16.5" customHeight="1" x14ac:dyDescent="0.3">
      <c r="F5" s="52"/>
      <c r="G5" s="57"/>
      <c r="H5" s="58"/>
      <c r="I5" s="59"/>
      <c r="J5" s="59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s="55" customFormat="1" ht="26.25" customHeight="1" x14ac:dyDescent="0.3">
      <c r="D6" s="114" t="s">
        <v>153</v>
      </c>
      <c r="E6" s="114"/>
      <c r="F6" s="114"/>
      <c r="G6" s="114"/>
      <c r="H6" s="58"/>
      <c r="I6" s="59"/>
      <c r="J6" s="59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1:27" s="55" customFormat="1" ht="26.25" customHeight="1" x14ac:dyDescent="0.3">
      <c r="D7" s="53"/>
      <c r="E7" s="53" t="s">
        <v>126</v>
      </c>
      <c r="F7" s="53"/>
      <c r="G7" s="53"/>
      <c r="H7" s="58"/>
      <c r="I7" s="59"/>
      <c r="J7" s="59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</row>
    <row r="8" spans="1:27" s="55" customFormat="1" ht="26.25" customHeight="1" x14ac:dyDescent="0.3">
      <c r="B8" s="86" t="s">
        <v>154</v>
      </c>
      <c r="C8" s="86"/>
      <c r="D8" s="86"/>
      <c r="E8" s="86"/>
      <c r="F8" s="86"/>
      <c r="G8" s="86"/>
      <c r="H8" s="86"/>
      <c r="I8" s="86"/>
      <c r="J8" s="54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27" ht="29.25" customHeight="1" thickBot="1" x14ac:dyDescent="0.3">
      <c r="A9" s="93" t="s">
        <v>100</v>
      </c>
      <c r="B9" s="93"/>
      <c r="C9" s="93"/>
      <c r="G9" s="94"/>
      <c r="H9" s="95"/>
      <c r="I9" s="95"/>
      <c r="J9" s="9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55.5" customHeight="1" x14ac:dyDescent="0.2">
      <c r="A10" s="98" t="s">
        <v>2</v>
      </c>
      <c r="B10" s="91" t="s">
        <v>3</v>
      </c>
      <c r="C10" s="89" t="s">
        <v>4</v>
      </c>
      <c r="D10" s="87" t="s">
        <v>5</v>
      </c>
      <c r="E10" s="100" t="s">
        <v>42</v>
      </c>
      <c r="F10" s="106" t="s">
        <v>63</v>
      </c>
      <c r="G10" s="104" t="s">
        <v>6</v>
      </c>
      <c r="H10" s="102" t="s">
        <v>0</v>
      </c>
      <c r="I10" s="96" t="s">
        <v>1</v>
      </c>
      <c r="J10" s="9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ht="70.5" customHeight="1" x14ac:dyDescent="0.2">
      <c r="A11" s="99"/>
      <c r="B11" s="92"/>
      <c r="C11" s="90"/>
      <c r="D11" s="88"/>
      <c r="E11" s="101"/>
      <c r="F11" s="107"/>
      <c r="G11" s="105"/>
      <c r="H11" s="103"/>
      <c r="I11" s="46" t="s">
        <v>7</v>
      </c>
      <c r="J11" s="14" t="s">
        <v>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28.5" customHeight="1" x14ac:dyDescent="0.2">
      <c r="A12" s="23" t="s">
        <v>101</v>
      </c>
      <c r="B12" s="24"/>
      <c r="C12" s="24"/>
      <c r="D12" s="109" t="s">
        <v>59</v>
      </c>
      <c r="E12" s="110"/>
      <c r="F12" s="32"/>
      <c r="G12" s="33"/>
      <c r="H12" s="33"/>
      <c r="I12" s="47"/>
      <c r="J12" s="3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 s="4" customFormat="1" ht="21" customHeight="1" x14ac:dyDescent="0.2">
      <c r="A13" s="23" t="s">
        <v>70</v>
      </c>
      <c r="B13" s="24"/>
      <c r="C13" s="24"/>
      <c r="D13" s="109" t="s">
        <v>59</v>
      </c>
      <c r="E13" s="110"/>
      <c r="F13" s="24"/>
      <c r="G13" s="45">
        <f>SUM(G14:G38)</f>
        <v>23421252</v>
      </c>
      <c r="H13" s="45">
        <f>SUM(H14:H38)</f>
        <v>22724252</v>
      </c>
      <c r="I13" s="45">
        <f t="shared" ref="I13:J13" si="0">SUM(I14:I38)</f>
        <v>697000</v>
      </c>
      <c r="J13" s="45">
        <f t="shared" si="0"/>
        <v>478000</v>
      </c>
      <c r="K13" s="43"/>
    </row>
    <row r="14" spans="1:27" s="2" customFormat="1" ht="36" customHeight="1" x14ac:dyDescent="0.25">
      <c r="A14" s="10" t="s">
        <v>9</v>
      </c>
      <c r="B14" s="10" t="s">
        <v>10</v>
      </c>
      <c r="C14" s="10" t="s">
        <v>11</v>
      </c>
      <c r="D14" s="19" t="s">
        <v>43</v>
      </c>
      <c r="E14" s="8" t="s">
        <v>111</v>
      </c>
      <c r="F14" s="49" t="s">
        <v>127</v>
      </c>
      <c r="G14" s="9">
        <f>H14</f>
        <v>360000</v>
      </c>
      <c r="H14" s="21">
        <v>360000</v>
      </c>
      <c r="I14" s="9">
        <v>0</v>
      </c>
      <c r="J14" s="9">
        <v>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 s="2" customFormat="1" ht="60.75" customHeight="1" x14ac:dyDescent="0.25">
      <c r="A15" s="20" t="s">
        <v>12</v>
      </c>
      <c r="B15" s="10" t="s">
        <v>32</v>
      </c>
      <c r="C15" s="20" t="s">
        <v>22</v>
      </c>
      <c r="D15" s="19" t="s">
        <v>45</v>
      </c>
      <c r="E15" s="8" t="s">
        <v>112</v>
      </c>
      <c r="F15" s="49" t="s">
        <v>128</v>
      </c>
      <c r="G15" s="9">
        <f>H15+I15</f>
        <v>9413252</v>
      </c>
      <c r="H15" s="21">
        <f>5376133+11263+207160+3390696</f>
        <v>8985252</v>
      </c>
      <c r="I15" s="9">
        <f>439263-11263</f>
        <v>428000</v>
      </c>
      <c r="J15" s="9">
        <f>439263-11263</f>
        <v>428000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 s="2" customFormat="1" ht="3.75" hidden="1" customHeight="1" x14ac:dyDescent="0.25">
      <c r="A16" s="20"/>
      <c r="B16" s="10"/>
      <c r="C16" s="20"/>
      <c r="D16" s="19"/>
      <c r="E16" s="8" t="s">
        <v>84</v>
      </c>
      <c r="F16" s="49" t="s">
        <v>129</v>
      </c>
      <c r="G16" s="9">
        <f>H16</f>
        <v>0</v>
      </c>
      <c r="H16" s="21">
        <v>0</v>
      </c>
      <c r="I16" s="9"/>
      <c r="J16" s="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2" customFormat="1" ht="76.5" customHeight="1" x14ac:dyDescent="0.25">
      <c r="A17" s="20" t="s">
        <v>13</v>
      </c>
      <c r="B17" s="10" t="s">
        <v>33</v>
      </c>
      <c r="C17" s="20" t="s">
        <v>90</v>
      </c>
      <c r="D17" s="19" t="s">
        <v>46</v>
      </c>
      <c r="E17" s="8" t="s">
        <v>113</v>
      </c>
      <c r="F17" s="49" t="s">
        <v>130</v>
      </c>
      <c r="G17" s="9">
        <f t="shared" ref="G17:G28" si="1">H17+I17</f>
        <v>1830000</v>
      </c>
      <c r="H17" s="21">
        <f>1000000+700000+50000+80000</f>
        <v>1830000</v>
      </c>
      <c r="I17" s="9">
        <v>0</v>
      </c>
      <c r="J17" s="9">
        <v>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2" customFormat="1" ht="48.75" customHeight="1" x14ac:dyDescent="0.25">
      <c r="A18" s="20" t="s">
        <v>95</v>
      </c>
      <c r="B18" s="10" t="s">
        <v>155</v>
      </c>
      <c r="C18" s="20" t="s">
        <v>96</v>
      </c>
      <c r="D18" s="19" t="s">
        <v>97</v>
      </c>
      <c r="E18" s="8" t="s">
        <v>114</v>
      </c>
      <c r="F18" s="49" t="s">
        <v>130</v>
      </c>
      <c r="G18" s="9">
        <v>35000</v>
      </c>
      <c r="H18" s="21">
        <v>35000</v>
      </c>
      <c r="I18" s="9">
        <v>0</v>
      </c>
      <c r="J18" s="9">
        <v>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2" customFormat="1" ht="62.25" customHeight="1" x14ac:dyDescent="0.25">
      <c r="A19" s="20" t="s">
        <v>80</v>
      </c>
      <c r="B19" s="10" t="s">
        <v>81</v>
      </c>
      <c r="C19" s="20" t="s">
        <v>82</v>
      </c>
      <c r="D19" s="19" t="s">
        <v>83</v>
      </c>
      <c r="E19" s="8" t="s">
        <v>115</v>
      </c>
      <c r="F19" s="49" t="s">
        <v>131</v>
      </c>
      <c r="G19" s="9">
        <f>H19</f>
        <v>30000</v>
      </c>
      <c r="H19" s="21">
        <v>30000</v>
      </c>
      <c r="I19" s="9">
        <v>0</v>
      </c>
      <c r="J19" s="9">
        <v>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58.5" customHeight="1" x14ac:dyDescent="0.2">
      <c r="A20" s="20" t="s">
        <v>14</v>
      </c>
      <c r="B20" s="11" t="s">
        <v>34</v>
      </c>
      <c r="C20" s="20" t="s">
        <v>23</v>
      </c>
      <c r="D20" s="19" t="s">
        <v>47</v>
      </c>
      <c r="E20" s="8" t="s">
        <v>116</v>
      </c>
      <c r="F20" s="49" t="s">
        <v>132</v>
      </c>
      <c r="G20" s="9">
        <f t="shared" si="1"/>
        <v>150000</v>
      </c>
      <c r="H20" s="21">
        <v>150000</v>
      </c>
      <c r="I20" s="30">
        <v>0</v>
      </c>
      <c r="J20" s="9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60.75" customHeight="1" x14ac:dyDescent="0.3">
      <c r="A21" s="20" t="s">
        <v>15</v>
      </c>
      <c r="B21" s="11" t="s">
        <v>36</v>
      </c>
      <c r="C21" s="20" t="s">
        <v>25</v>
      </c>
      <c r="D21" s="19" t="s">
        <v>49</v>
      </c>
      <c r="E21" s="8" t="s">
        <v>117</v>
      </c>
      <c r="F21" s="49" t="s">
        <v>133</v>
      </c>
      <c r="G21" s="9">
        <f>H21</f>
        <v>1034100</v>
      </c>
      <c r="H21" s="21">
        <f>980000+54100</f>
        <v>1034100</v>
      </c>
      <c r="I21" s="29">
        <v>0</v>
      </c>
      <c r="J21" s="9">
        <v>0</v>
      </c>
      <c r="K21" s="4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73.5" customHeight="1" x14ac:dyDescent="0.2">
      <c r="A22" s="20" t="s">
        <v>16</v>
      </c>
      <c r="B22" s="11" t="s">
        <v>37</v>
      </c>
      <c r="C22" s="20" t="s">
        <v>25</v>
      </c>
      <c r="D22" s="19" t="s">
        <v>50</v>
      </c>
      <c r="E22" s="8" t="s">
        <v>118</v>
      </c>
      <c r="F22" s="49" t="s">
        <v>134</v>
      </c>
      <c r="G22" s="9">
        <f>H22</f>
        <v>1500000</v>
      </c>
      <c r="H22" s="21">
        <v>1500000</v>
      </c>
      <c r="I22" s="29">
        <v>0</v>
      </c>
      <c r="J22" s="9">
        <v>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52.5" customHeight="1" x14ac:dyDescent="0.2">
      <c r="A23" s="20" t="s">
        <v>171</v>
      </c>
      <c r="B23" s="77" t="s">
        <v>172</v>
      </c>
      <c r="C23" s="20" t="s">
        <v>25</v>
      </c>
      <c r="D23" s="19" t="s">
        <v>173</v>
      </c>
      <c r="E23" s="8" t="s">
        <v>175</v>
      </c>
      <c r="F23" s="51" t="s">
        <v>174</v>
      </c>
      <c r="G23" s="9">
        <f t="shared" ref="G23" si="2">H23+I23</f>
        <v>112000</v>
      </c>
      <c r="H23" s="21">
        <v>112000</v>
      </c>
      <c r="I23" s="29">
        <v>0</v>
      </c>
      <c r="J23" s="9">
        <v>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1.5" customHeight="1" x14ac:dyDescent="0.2">
      <c r="A24" s="20" t="s">
        <v>17</v>
      </c>
      <c r="B24" s="11" t="s">
        <v>38</v>
      </c>
      <c r="C24" s="20" t="s">
        <v>25</v>
      </c>
      <c r="D24" s="19" t="s">
        <v>51</v>
      </c>
      <c r="E24" s="8" t="s">
        <v>119</v>
      </c>
      <c r="F24" s="49" t="s">
        <v>135</v>
      </c>
      <c r="G24" s="9">
        <f t="shared" si="1"/>
        <v>8100000</v>
      </c>
      <c r="H24" s="21">
        <f>8000000+100000</f>
        <v>8100000</v>
      </c>
      <c r="I24" s="29">
        <v>0</v>
      </c>
      <c r="J24" s="9"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51.75" hidden="1" customHeight="1" x14ac:dyDescent="0.2">
      <c r="A25" s="20"/>
      <c r="B25" s="11"/>
      <c r="C25" s="20"/>
      <c r="D25" s="19"/>
      <c r="E25" s="8" t="s">
        <v>85</v>
      </c>
      <c r="F25" s="49" t="s">
        <v>129</v>
      </c>
      <c r="G25" s="9">
        <f t="shared" si="1"/>
        <v>0</v>
      </c>
      <c r="H25" s="21">
        <v>0</v>
      </c>
      <c r="I25" s="2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51.75" hidden="1" customHeight="1" x14ac:dyDescent="0.2">
      <c r="A26" s="20" t="s">
        <v>17</v>
      </c>
      <c r="B26" s="11" t="s">
        <v>38</v>
      </c>
      <c r="C26" s="20" t="s">
        <v>25</v>
      </c>
      <c r="D26" s="19" t="s">
        <v>51</v>
      </c>
      <c r="E26" s="8"/>
      <c r="F26" s="49" t="s">
        <v>129</v>
      </c>
      <c r="G26" s="9">
        <f>H26</f>
        <v>0</v>
      </c>
      <c r="H26" s="21">
        <v>0</v>
      </c>
      <c r="I26" s="29"/>
      <c r="J26" s="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6.75" customHeight="1" x14ac:dyDescent="0.2">
      <c r="A27" s="20" t="s">
        <v>18</v>
      </c>
      <c r="B27" s="11" t="s">
        <v>39</v>
      </c>
      <c r="C27" s="20" t="s">
        <v>26</v>
      </c>
      <c r="D27" s="19" t="s">
        <v>52</v>
      </c>
      <c r="E27" s="8" t="s">
        <v>120</v>
      </c>
      <c r="F27" s="49" t="s">
        <v>136</v>
      </c>
      <c r="G27" s="9">
        <f>H27+I27</f>
        <v>100000</v>
      </c>
      <c r="H27" s="21">
        <v>100000</v>
      </c>
      <c r="I27" s="29">
        <v>0</v>
      </c>
      <c r="J27" s="9"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9.75" hidden="1" customHeight="1" x14ac:dyDescent="0.2">
      <c r="A28" s="20" t="s">
        <v>19</v>
      </c>
      <c r="B28" s="11" t="s">
        <v>40</v>
      </c>
      <c r="C28" s="20" t="s">
        <v>27</v>
      </c>
      <c r="D28" s="19" t="s">
        <v>53</v>
      </c>
      <c r="E28" s="36" t="s">
        <v>30</v>
      </c>
      <c r="F28" s="49" t="s">
        <v>129</v>
      </c>
      <c r="G28" s="9">
        <f t="shared" si="1"/>
        <v>0</v>
      </c>
      <c r="H28" s="21">
        <v>0</v>
      </c>
      <c r="I28" s="2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9.75" hidden="1" customHeight="1" x14ac:dyDescent="0.2">
      <c r="A29" s="20" t="s">
        <v>19</v>
      </c>
      <c r="B29" s="11" t="s">
        <v>40</v>
      </c>
      <c r="C29" s="20" t="s">
        <v>27</v>
      </c>
      <c r="D29" s="19" t="s">
        <v>53</v>
      </c>
      <c r="E29" s="36"/>
      <c r="F29" s="49" t="s">
        <v>129</v>
      </c>
      <c r="G29" s="9">
        <f>H29+I29</f>
        <v>0</v>
      </c>
      <c r="H29" s="21">
        <v>0</v>
      </c>
      <c r="I29" s="29"/>
      <c r="J29" s="9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9.75" customHeight="1" x14ac:dyDescent="0.2">
      <c r="A30" s="20" t="s">
        <v>19</v>
      </c>
      <c r="B30" s="11" t="s">
        <v>40</v>
      </c>
      <c r="C30" s="20" t="s">
        <v>27</v>
      </c>
      <c r="D30" s="19" t="s">
        <v>53</v>
      </c>
      <c r="E30" s="36" t="s">
        <v>176</v>
      </c>
      <c r="F30" s="51" t="s">
        <v>174</v>
      </c>
      <c r="G30" s="9">
        <f>H30</f>
        <v>227000</v>
      </c>
      <c r="H30" s="21">
        <v>227000</v>
      </c>
      <c r="I30" s="29">
        <v>0</v>
      </c>
      <c r="J30" s="9"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51" customHeight="1" x14ac:dyDescent="0.2">
      <c r="A31" s="20" t="s">
        <v>145</v>
      </c>
      <c r="B31" s="11" t="s">
        <v>146</v>
      </c>
      <c r="C31" s="20" t="s">
        <v>147</v>
      </c>
      <c r="D31" s="19" t="s">
        <v>148</v>
      </c>
      <c r="E31" s="36" t="s">
        <v>149</v>
      </c>
      <c r="F31" s="51" t="s">
        <v>150</v>
      </c>
      <c r="G31" s="9">
        <f>H31+I31</f>
        <v>56000</v>
      </c>
      <c r="H31" s="21">
        <v>6000</v>
      </c>
      <c r="I31" s="29">
        <v>50000</v>
      </c>
      <c r="J31" s="9">
        <v>50000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57" customHeight="1" x14ac:dyDescent="0.2">
      <c r="A32" s="68" t="s">
        <v>168</v>
      </c>
      <c r="B32" s="68" t="s">
        <v>169</v>
      </c>
      <c r="C32" s="69" t="s">
        <v>147</v>
      </c>
      <c r="D32" s="70" t="s">
        <v>170</v>
      </c>
      <c r="E32" s="36" t="s">
        <v>149</v>
      </c>
      <c r="F32" s="51" t="s">
        <v>163</v>
      </c>
      <c r="G32" s="9">
        <f>H32</f>
        <v>14000</v>
      </c>
      <c r="H32" s="21">
        <v>14000</v>
      </c>
      <c r="I32" s="29">
        <v>0</v>
      </c>
      <c r="J32" s="9">
        <v>0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1.5" customHeight="1" x14ac:dyDescent="0.2">
      <c r="A33" s="20" t="s">
        <v>20</v>
      </c>
      <c r="B33" s="11" t="s">
        <v>41</v>
      </c>
      <c r="C33" s="20" t="s">
        <v>28</v>
      </c>
      <c r="D33" s="19" t="s">
        <v>54</v>
      </c>
      <c r="E33" s="8" t="s">
        <v>121</v>
      </c>
      <c r="F33" s="51" t="s">
        <v>137</v>
      </c>
      <c r="G33" s="9">
        <f>H33+I33</f>
        <v>70000</v>
      </c>
      <c r="H33" s="21">
        <v>70000</v>
      </c>
      <c r="I33" s="29">
        <v>0</v>
      </c>
      <c r="J33" s="9">
        <v>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2" customFormat="1" ht="44.25" customHeight="1" x14ac:dyDescent="0.25">
      <c r="A34" s="20" t="s">
        <v>55</v>
      </c>
      <c r="B34" s="11" t="s">
        <v>56</v>
      </c>
      <c r="C34" s="20" t="s">
        <v>57</v>
      </c>
      <c r="D34" s="19" t="s">
        <v>58</v>
      </c>
      <c r="E34" s="8" t="s">
        <v>122</v>
      </c>
      <c r="F34" s="51" t="s">
        <v>138</v>
      </c>
      <c r="G34" s="9">
        <f t="shared" ref="G34" si="3">H34+I34</f>
        <v>60000</v>
      </c>
      <c r="H34" s="9">
        <v>0</v>
      </c>
      <c r="I34" s="9">
        <v>60000</v>
      </c>
      <c r="J34" s="9">
        <v>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2" customFormat="1" ht="75.75" customHeight="1" x14ac:dyDescent="0.25">
      <c r="A35" s="20" t="s">
        <v>75</v>
      </c>
      <c r="B35" s="11" t="s">
        <v>76</v>
      </c>
      <c r="C35" s="20" t="s">
        <v>77</v>
      </c>
      <c r="D35" s="19" t="s">
        <v>78</v>
      </c>
      <c r="E35" s="8" t="s">
        <v>123</v>
      </c>
      <c r="F35" s="51" t="s">
        <v>139</v>
      </c>
      <c r="G35" s="9">
        <f>H35</f>
        <v>50000</v>
      </c>
      <c r="H35" s="9">
        <v>50000</v>
      </c>
      <c r="I35" s="9">
        <v>0</v>
      </c>
      <c r="J35" s="9">
        <v>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2" customFormat="1" ht="116.25" customHeight="1" x14ac:dyDescent="0.25">
      <c r="A36" s="68" t="s">
        <v>158</v>
      </c>
      <c r="B36" s="68" t="s">
        <v>159</v>
      </c>
      <c r="C36" s="69" t="s">
        <v>160</v>
      </c>
      <c r="D36" s="70" t="s">
        <v>161</v>
      </c>
      <c r="E36" s="73" t="s">
        <v>162</v>
      </c>
      <c r="F36" s="51" t="s">
        <v>163</v>
      </c>
      <c r="G36" s="75">
        <f>H36</f>
        <v>20900</v>
      </c>
      <c r="H36" s="75">
        <v>20900</v>
      </c>
      <c r="I36" s="75">
        <v>0</v>
      </c>
      <c r="J36" s="75">
        <v>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2" customFormat="1" ht="56.25" customHeight="1" x14ac:dyDescent="0.25">
      <c r="A37" s="71" t="s">
        <v>164</v>
      </c>
      <c r="B37" s="71" t="s">
        <v>165</v>
      </c>
      <c r="C37" s="71" t="s">
        <v>166</v>
      </c>
      <c r="D37" s="72" t="s">
        <v>167</v>
      </c>
      <c r="E37" s="74" t="s">
        <v>111</v>
      </c>
      <c r="F37" s="51" t="s">
        <v>163</v>
      </c>
      <c r="G37" s="9">
        <f>H37+I37</f>
        <v>209000</v>
      </c>
      <c r="H37" s="21">
        <v>50000</v>
      </c>
      <c r="I37" s="9">
        <v>159000</v>
      </c>
      <c r="J37" s="9">
        <v>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2" customFormat="1" ht="60" customHeight="1" x14ac:dyDescent="0.25">
      <c r="A38" s="20" t="s">
        <v>75</v>
      </c>
      <c r="B38" s="11" t="s">
        <v>76</v>
      </c>
      <c r="C38" s="20" t="s">
        <v>77</v>
      </c>
      <c r="D38" s="19" t="s">
        <v>78</v>
      </c>
      <c r="E38" s="8" t="s">
        <v>123</v>
      </c>
      <c r="F38" s="49" t="s">
        <v>139</v>
      </c>
      <c r="G38" s="9">
        <f>H38</f>
        <v>50000</v>
      </c>
      <c r="H38" s="9">
        <v>50000</v>
      </c>
      <c r="I38" s="9">
        <v>0</v>
      </c>
      <c r="J38" s="9">
        <v>0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2" customFormat="1" ht="33.75" customHeight="1" x14ac:dyDescent="0.25">
      <c r="A39" s="25" t="s">
        <v>102</v>
      </c>
      <c r="B39" s="23"/>
      <c r="C39" s="25"/>
      <c r="D39" s="108" t="s">
        <v>65</v>
      </c>
      <c r="E39" s="108"/>
      <c r="F39" s="26"/>
      <c r="G39" s="35"/>
      <c r="H39" s="35"/>
      <c r="I39" s="35"/>
      <c r="J39" s="3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4" customFormat="1" ht="27.75" customHeight="1" x14ac:dyDescent="0.2">
      <c r="A40" s="25" t="s">
        <v>64</v>
      </c>
      <c r="B40" s="23"/>
      <c r="C40" s="25"/>
      <c r="D40" s="108" t="s">
        <v>65</v>
      </c>
      <c r="E40" s="108"/>
      <c r="F40" s="26"/>
      <c r="G40" s="27">
        <f>G42+G43+G44</f>
        <v>415000</v>
      </c>
      <c r="H40" s="27">
        <f>H42+H43+H44</f>
        <v>415000</v>
      </c>
      <c r="I40" s="28">
        <f>I41+I42+I44</f>
        <v>0</v>
      </c>
      <c r="J40" s="27">
        <f>J41+J42+J44</f>
        <v>0</v>
      </c>
    </row>
    <row r="41" spans="1:26" s="2" customFormat="1" ht="47.25" hidden="1" customHeight="1" x14ac:dyDescent="0.25">
      <c r="A41" s="20" t="s">
        <v>79</v>
      </c>
      <c r="B41" s="10" t="s">
        <v>31</v>
      </c>
      <c r="C41" s="20" t="s">
        <v>21</v>
      </c>
      <c r="D41" s="19" t="s">
        <v>44</v>
      </c>
      <c r="E41" s="8" t="s">
        <v>29</v>
      </c>
      <c r="F41" s="17"/>
      <c r="G41" s="9">
        <f t="shared" ref="G41:G42" si="4">H41+I41</f>
        <v>0</v>
      </c>
      <c r="H41" s="21">
        <v>0</v>
      </c>
      <c r="I41" s="9"/>
      <c r="J41" s="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2" customFormat="1" ht="62.25" customHeight="1" x14ac:dyDescent="0.25">
      <c r="A42" s="11" t="s">
        <v>71</v>
      </c>
      <c r="B42" s="11" t="s">
        <v>72</v>
      </c>
      <c r="C42" s="11" t="s">
        <v>73</v>
      </c>
      <c r="D42" s="19" t="s">
        <v>74</v>
      </c>
      <c r="E42" s="13" t="s">
        <v>124</v>
      </c>
      <c r="F42" s="50" t="s">
        <v>140</v>
      </c>
      <c r="G42" s="9">
        <f t="shared" si="4"/>
        <v>100000</v>
      </c>
      <c r="H42" s="9">
        <v>100000</v>
      </c>
      <c r="I42" s="31">
        <v>0</v>
      </c>
      <c r="J42" s="9">
        <v>0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2" customFormat="1" ht="60.75" customHeight="1" x14ac:dyDescent="0.25">
      <c r="A43" s="39" t="s">
        <v>104</v>
      </c>
      <c r="B43" s="39" t="s">
        <v>105</v>
      </c>
      <c r="C43" s="39" t="s">
        <v>23</v>
      </c>
      <c r="D43" s="39" t="s">
        <v>106</v>
      </c>
      <c r="E43" s="40" t="s">
        <v>103</v>
      </c>
      <c r="F43" s="50" t="s">
        <v>141</v>
      </c>
      <c r="G43" s="41">
        <f>H43</f>
        <v>15000</v>
      </c>
      <c r="H43" s="41">
        <v>15000</v>
      </c>
      <c r="I43" s="41">
        <v>0</v>
      </c>
      <c r="J43" s="41">
        <v>0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04.25" customHeight="1" x14ac:dyDescent="0.2">
      <c r="A44" s="20" t="s">
        <v>66</v>
      </c>
      <c r="B44" s="22" t="s">
        <v>35</v>
      </c>
      <c r="C44" s="20" t="s">
        <v>24</v>
      </c>
      <c r="D44" s="19" t="s">
        <v>48</v>
      </c>
      <c r="E44" s="8" t="s">
        <v>67</v>
      </c>
      <c r="F44" s="50" t="s">
        <v>142</v>
      </c>
      <c r="G44" s="9">
        <f>H44</f>
        <v>300000</v>
      </c>
      <c r="H44" s="21">
        <v>300000</v>
      </c>
      <c r="I44" s="29">
        <v>0</v>
      </c>
      <c r="J44" s="9">
        <v>0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40.5" customHeight="1" x14ac:dyDescent="0.2">
      <c r="A45" s="25" t="s">
        <v>107</v>
      </c>
      <c r="B45" s="44"/>
      <c r="C45" s="25"/>
      <c r="D45" s="108" t="s">
        <v>110</v>
      </c>
      <c r="E45" s="108"/>
      <c r="F45" s="26"/>
      <c r="G45" s="35"/>
      <c r="H45" s="35"/>
      <c r="I45" s="34"/>
      <c r="J45" s="3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45" customHeight="1" x14ac:dyDescent="0.2">
      <c r="A46" s="25" t="s">
        <v>107</v>
      </c>
      <c r="B46" s="44"/>
      <c r="C46" s="25"/>
      <c r="D46" s="108" t="s">
        <v>110</v>
      </c>
      <c r="E46" s="108"/>
      <c r="F46" s="26"/>
      <c r="G46" s="27">
        <f>G47+G48</f>
        <v>4760000</v>
      </c>
      <c r="H46" s="27">
        <f>H47+H48</f>
        <v>4760000</v>
      </c>
      <c r="I46" s="28">
        <f>I47+I48</f>
        <v>0</v>
      </c>
      <c r="J46" s="27">
        <f>J47+J48</f>
        <v>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9.75" customHeight="1" x14ac:dyDescent="0.2">
      <c r="A47" s="20" t="s">
        <v>108</v>
      </c>
      <c r="B47" s="10" t="s">
        <v>98</v>
      </c>
      <c r="C47" s="20" t="s">
        <v>31</v>
      </c>
      <c r="D47" s="19" t="s">
        <v>99</v>
      </c>
      <c r="E47" s="8" t="s">
        <v>115</v>
      </c>
      <c r="F47" s="51" t="s">
        <v>131</v>
      </c>
      <c r="G47" s="9">
        <f>H47</f>
        <v>910000</v>
      </c>
      <c r="H47" s="21">
        <f>360000+300000+250000</f>
        <v>910000</v>
      </c>
      <c r="I47" s="29">
        <f>J47</f>
        <v>0</v>
      </c>
      <c r="J47" s="9"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0.75" customHeight="1" x14ac:dyDescent="0.2">
      <c r="A48" s="20" t="s">
        <v>109</v>
      </c>
      <c r="B48" s="11" t="s">
        <v>92</v>
      </c>
      <c r="C48" s="20" t="s">
        <v>93</v>
      </c>
      <c r="D48" s="19" t="s">
        <v>94</v>
      </c>
      <c r="E48" s="8" t="s">
        <v>115</v>
      </c>
      <c r="F48" s="51" t="s">
        <v>131</v>
      </c>
      <c r="G48" s="9">
        <f>H48</f>
        <v>3850000</v>
      </c>
      <c r="H48" s="21">
        <f>3800000+50000</f>
        <v>3850000</v>
      </c>
      <c r="I48" s="29">
        <f>J48</f>
        <v>0</v>
      </c>
      <c r="J48" s="9">
        <v>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72.75" hidden="1" customHeight="1" x14ac:dyDescent="0.2">
      <c r="A49" s="20" t="s">
        <v>86</v>
      </c>
      <c r="B49" s="22" t="s">
        <v>87</v>
      </c>
      <c r="C49" s="20" t="s">
        <v>28</v>
      </c>
      <c r="D49" s="19" t="s">
        <v>88</v>
      </c>
      <c r="E49" s="8"/>
      <c r="F49" s="17" t="s">
        <v>89</v>
      </c>
      <c r="G49" s="9">
        <f>H49</f>
        <v>0</v>
      </c>
      <c r="H49" s="21">
        <v>0</v>
      </c>
      <c r="I49" s="29"/>
      <c r="J49" s="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4" customFormat="1" ht="35.25" customHeight="1" x14ac:dyDescent="0.2">
      <c r="A50" s="25" t="s">
        <v>68</v>
      </c>
      <c r="B50" s="23"/>
      <c r="C50" s="25"/>
      <c r="D50" s="111" t="s">
        <v>69</v>
      </c>
      <c r="E50" s="112"/>
      <c r="F50" s="26"/>
      <c r="G50" s="27">
        <f>G61+G59+G60</f>
        <v>2230000</v>
      </c>
      <c r="H50" s="27">
        <f>H61+H59+H60</f>
        <v>2230000</v>
      </c>
      <c r="I50" s="27">
        <f t="shared" ref="I50:J50" si="5">I61+I59</f>
        <v>0</v>
      </c>
      <c r="J50" s="27">
        <f t="shared" si="5"/>
        <v>0</v>
      </c>
    </row>
    <row r="51" spans="1:26" s="2" customFormat="1" ht="12" hidden="1" customHeight="1" x14ac:dyDescent="0.25">
      <c r="A51" s="20"/>
      <c r="B51" s="10"/>
      <c r="C51" s="20"/>
      <c r="D51" s="62"/>
      <c r="E51" s="63"/>
      <c r="F51" s="17"/>
      <c r="G51" s="9"/>
      <c r="H51" s="21"/>
      <c r="I51" s="9"/>
      <c r="J51" s="9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7" customFormat="1" ht="12" hidden="1" customHeight="1" x14ac:dyDescent="0.25">
      <c r="A52" s="37"/>
      <c r="B52" s="37"/>
      <c r="C52" s="37"/>
      <c r="D52" s="64"/>
      <c r="E52" s="63"/>
      <c r="F52" s="17"/>
      <c r="G52" s="38"/>
      <c r="H52" s="38"/>
      <c r="I52" s="38"/>
      <c r="J52" s="38"/>
    </row>
    <row r="53" spans="1:26" s="7" customFormat="1" ht="12" hidden="1" customHeight="1" x14ac:dyDescent="0.25">
      <c r="A53" s="37"/>
      <c r="B53" s="37"/>
      <c r="C53" s="37"/>
      <c r="D53" s="64"/>
      <c r="E53" s="65"/>
      <c r="F53" s="17"/>
      <c r="G53" s="38"/>
      <c r="H53" s="38"/>
      <c r="I53" s="38"/>
      <c r="J53" s="38"/>
    </row>
    <row r="54" spans="1:26" s="7" customFormat="1" ht="12" hidden="1" customHeight="1" x14ac:dyDescent="0.25">
      <c r="A54" s="37"/>
      <c r="B54" s="37"/>
      <c r="C54" s="37"/>
      <c r="D54" s="64"/>
      <c r="E54" s="63"/>
      <c r="F54" s="17"/>
      <c r="G54" s="38"/>
      <c r="H54" s="38"/>
      <c r="I54" s="38"/>
      <c r="J54" s="38"/>
    </row>
    <row r="55" spans="1:26" s="7" customFormat="1" ht="12" hidden="1" customHeight="1" x14ac:dyDescent="0.25">
      <c r="A55" s="37"/>
      <c r="B55" s="37"/>
      <c r="C55" s="37"/>
      <c r="D55" s="64"/>
      <c r="E55" s="63"/>
      <c r="F55" s="17"/>
      <c r="G55" s="38"/>
      <c r="H55" s="38"/>
      <c r="I55" s="38"/>
      <c r="J55" s="38"/>
    </row>
    <row r="56" spans="1:26" s="7" customFormat="1" ht="12" hidden="1" customHeight="1" x14ac:dyDescent="0.25">
      <c r="A56" s="37"/>
      <c r="B56" s="37"/>
      <c r="C56" s="37"/>
      <c r="D56" s="64"/>
      <c r="E56" s="65"/>
      <c r="F56" s="17"/>
      <c r="G56" s="38"/>
      <c r="H56" s="38"/>
      <c r="I56" s="38"/>
      <c r="J56" s="38"/>
    </row>
    <row r="57" spans="1:26" s="2" customFormat="1" ht="1.5" customHeight="1" x14ac:dyDescent="0.25">
      <c r="A57" s="11"/>
      <c r="B57" s="11"/>
      <c r="C57" s="11"/>
      <c r="D57" s="66"/>
      <c r="E57" s="65"/>
      <c r="F57" s="17"/>
      <c r="G57" s="38"/>
      <c r="H57" s="38"/>
      <c r="I57" s="31"/>
      <c r="J57" s="9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18" customFormat="1" ht="28.5" customHeight="1" x14ac:dyDescent="0.25">
      <c r="A58" s="48" t="s">
        <v>68</v>
      </c>
      <c r="B58" s="48"/>
      <c r="C58" s="48"/>
      <c r="D58" s="111" t="s">
        <v>69</v>
      </c>
      <c r="E58" s="112"/>
      <c r="F58" s="48"/>
      <c r="G58" s="28">
        <f>H58+I58</f>
        <v>2230000</v>
      </c>
      <c r="H58" s="28">
        <f>H59+H61+H60</f>
        <v>2230000</v>
      </c>
      <c r="I58" s="28">
        <f>I62+I63+I64</f>
        <v>0</v>
      </c>
      <c r="J58" s="28">
        <f>J62+J63+J64</f>
        <v>0</v>
      </c>
    </row>
    <row r="59" spans="1:26" s="5" customFormat="1" ht="99" customHeight="1" x14ac:dyDescent="0.25">
      <c r="A59" s="11" t="s">
        <v>60</v>
      </c>
      <c r="B59" s="11" t="s">
        <v>61</v>
      </c>
      <c r="C59" s="11" t="s">
        <v>10</v>
      </c>
      <c r="D59" s="12" t="s">
        <v>62</v>
      </c>
      <c r="E59" s="13" t="s">
        <v>143</v>
      </c>
      <c r="F59" s="15" t="s">
        <v>144</v>
      </c>
      <c r="G59" s="9">
        <f>H59</f>
        <v>1850000</v>
      </c>
      <c r="H59" s="9">
        <f>1200000+200000+450000</f>
        <v>1850000</v>
      </c>
      <c r="I59" s="31">
        <v>0</v>
      </c>
      <c r="J59" s="9">
        <v>0</v>
      </c>
    </row>
    <row r="60" spans="1:26" s="5" customFormat="1" ht="84.75" customHeight="1" x14ac:dyDescent="0.25">
      <c r="A60" s="11" t="s">
        <v>60</v>
      </c>
      <c r="B60" s="11" t="s">
        <v>61</v>
      </c>
      <c r="C60" s="11" t="s">
        <v>10</v>
      </c>
      <c r="D60" s="12" t="s">
        <v>62</v>
      </c>
      <c r="E60" s="76" t="s">
        <v>156</v>
      </c>
      <c r="F60" s="15" t="s">
        <v>157</v>
      </c>
      <c r="G60" s="9">
        <v>300000</v>
      </c>
      <c r="H60" s="9">
        <v>300000</v>
      </c>
      <c r="I60" s="31">
        <v>0</v>
      </c>
      <c r="J60" s="9">
        <v>0</v>
      </c>
    </row>
    <row r="61" spans="1:26" s="7" customFormat="1" ht="102" customHeight="1" x14ac:dyDescent="0.25">
      <c r="A61" s="11" t="s">
        <v>60</v>
      </c>
      <c r="B61" s="11" t="s">
        <v>61</v>
      </c>
      <c r="C61" s="11" t="s">
        <v>10</v>
      </c>
      <c r="D61" s="12" t="s">
        <v>62</v>
      </c>
      <c r="E61" s="13" t="s">
        <v>151</v>
      </c>
      <c r="F61" s="15" t="s">
        <v>152</v>
      </c>
      <c r="G61" s="38">
        <v>80000</v>
      </c>
      <c r="H61" s="38">
        <v>80000</v>
      </c>
      <c r="I61" s="38">
        <v>0</v>
      </c>
      <c r="J61" s="38">
        <v>0</v>
      </c>
    </row>
    <row r="62" spans="1:26" s="2" customFormat="1" ht="60" hidden="1" customHeight="1" x14ac:dyDescent="0.25">
      <c r="A62" s="11"/>
      <c r="B62" s="11"/>
      <c r="C62" s="11"/>
      <c r="D62" s="12"/>
      <c r="E62" s="13"/>
      <c r="F62" s="15"/>
      <c r="G62" s="9"/>
      <c r="H62" s="9"/>
      <c r="I62" s="31"/>
      <c r="J62" s="9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" customFormat="1" ht="24" hidden="1" customHeight="1" x14ac:dyDescent="0.25">
      <c r="A63" s="11"/>
      <c r="B63" s="11"/>
      <c r="C63" s="11"/>
      <c r="D63" s="12"/>
      <c r="E63" s="13"/>
      <c r="F63" s="15"/>
      <c r="G63" s="9"/>
      <c r="H63" s="9"/>
      <c r="I63" s="31"/>
      <c r="J63" s="9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2" customFormat="1" ht="69" hidden="1" customHeight="1" x14ac:dyDescent="0.25">
      <c r="A64" s="11"/>
      <c r="B64" s="11"/>
      <c r="C64" s="11"/>
      <c r="D64" s="12"/>
      <c r="E64" s="13"/>
      <c r="F64" s="15"/>
      <c r="G64" s="9"/>
      <c r="H64" s="9"/>
      <c r="I64" s="31"/>
      <c r="J64" s="9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2" customFormat="1" ht="31.5" customHeight="1" x14ac:dyDescent="0.25">
      <c r="A65" s="84" t="s">
        <v>91</v>
      </c>
      <c r="B65" s="85"/>
      <c r="C65" s="85"/>
      <c r="D65" s="85"/>
      <c r="E65" s="85"/>
      <c r="F65" s="85"/>
      <c r="G65" s="27">
        <f>G46+G40+G13+G50</f>
        <v>30826252</v>
      </c>
      <c r="H65" s="27">
        <f>H50+H46+H40+H13</f>
        <v>30129252</v>
      </c>
      <c r="I65" s="27">
        <f>I46+I40+I13</f>
        <v>697000</v>
      </c>
      <c r="J65" s="27">
        <f>J46+J40+J13</f>
        <v>478000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D66" s="3"/>
      <c r="I66" s="83"/>
      <c r="J66" s="8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5">
      <c r="D67" s="3"/>
      <c r="I67" s="6"/>
      <c r="J67" s="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s="78" customFormat="1" ht="18.75" x14ac:dyDescent="0.3">
      <c r="D68" s="79"/>
      <c r="E68" s="42"/>
      <c r="F68" s="80"/>
      <c r="G68" s="81"/>
      <c r="H68" s="81"/>
      <c r="K68" s="82"/>
      <c r="L68" s="82"/>
      <c r="M68" s="82"/>
      <c r="N68" s="8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x14ac:dyDescent="0.25">
      <c r="D69" s="3"/>
    </row>
    <row r="70" spans="1:26" x14ac:dyDescent="0.25">
      <c r="D70" s="3"/>
    </row>
    <row r="71" spans="1:26" x14ac:dyDescent="0.25">
      <c r="D71" s="3"/>
    </row>
    <row r="72" spans="1:26" x14ac:dyDescent="0.25">
      <c r="D72" s="3"/>
    </row>
    <row r="73" spans="1:26" x14ac:dyDescent="0.25">
      <c r="D73" s="3"/>
    </row>
    <row r="74" spans="1:26" x14ac:dyDescent="0.25">
      <c r="D74" s="3"/>
    </row>
    <row r="75" spans="1:26" x14ac:dyDescent="0.25">
      <c r="D75" s="3"/>
    </row>
    <row r="76" spans="1:26" x14ac:dyDescent="0.25">
      <c r="D76" s="3"/>
    </row>
    <row r="77" spans="1:26" x14ac:dyDescent="0.25">
      <c r="D77" s="3"/>
    </row>
  </sheetData>
  <mergeCells count="25">
    <mergeCell ref="D58:E58"/>
    <mergeCell ref="D45:E45"/>
    <mergeCell ref="H2:J2"/>
    <mergeCell ref="D6:G6"/>
    <mergeCell ref="H4:J4"/>
    <mergeCell ref="D12:E12"/>
    <mergeCell ref="D39:E39"/>
    <mergeCell ref="D46:E46"/>
    <mergeCell ref="H3:J3"/>
    <mergeCell ref="A65:F65"/>
    <mergeCell ref="B8:I8"/>
    <mergeCell ref="D10:D11"/>
    <mergeCell ref="C10:C11"/>
    <mergeCell ref="B10:B11"/>
    <mergeCell ref="A9:C9"/>
    <mergeCell ref="G9:J9"/>
    <mergeCell ref="I10:J10"/>
    <mergeCell ref="A10:A11"/>
    <mergeCell ref="E10:E11"/>
    <mergeCell ref="H10:H11"/>
    <mergeCell ref="G10:G11"/>
    <mergeCell ref="F10:F11"/>
    <mergeCell ref="D40:E40"/>
    <mergeCell ref="D13:E13"/>
    <mergeCell ref="D50:E50"/>
  </mergeCells>
  <phoneticPr fontId="4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Лист3</vt:lpstr>
      <vt:lpstr>Лист3!Область_друку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Ira</cp:lastModifiedBy>
  <cp:lastPrinted>2024-09-19T05:55:51Z</cp:lastPrinted>
  <dcterms:created xsi:type="dcterms:W3CDTF">2006-03-01T06:56:57Z</dcterms:created>
  <dcterms:modified xsi:type="dcterms:W3CDTF">2024-09-19T05:56:26Z</dcterms:modified>
</cp:coreProperties>
</file>