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Міська рада" sheetId="1" r:id="rId1"/>
  </sheets>
  <definedNames/>
  <calcPr fullCalcOnLoad="1"/>
</workbook>
</file>

<file path=xl/sharedStrings.xml><?xml version="1.0" encoding="utf-8"?>
<sst xmlns="http://schemas.openxmlformats.org/spreadsheetml/2006/main" count="145" uniqueCount="116">
  <si>
    <t xml:space="preserve">  (підпис керівника)</t>
  </si>
  <si>
    <t>М.П</t>
  </si>
  <si>
    <t>(ініціали і прізвище)</t>
  </si>
  <si>
    <t>№ п/п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</si>
  <si>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</si>
  <si>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</si>
  <si>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</si>
  <si>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</si>
  <si>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Доплати (грн.)</t>
  </si>
  <si>
    <t>Фонд заробітної плати на місяць (грн.)</t>
  </si>
  <si>
    <t>Інтенсивність</t>
  </si>
  <si>
    <t>Досягнення</t>
  </si>
  <si>
    <t>Ненормований робочий день</t>
  </si>
  <si>
    <t>особливі умови праці</t>
  </si>
  <si>
    <t>класність</t>
  </si>
  <si>
    <t>Вислуга</t>
  </si>
  <si>
    <t>Ранг</t>
  </si>
  <si>
    <t>Доплата до мінім.</t>
  </si>
  <si>
    <t>Міський голова</t>
  </si>
  <si>
    <t>9</t>
  </si>
  <si>
    <t>11</t>
  </si>
  <si>
    <t>12</t>
  </si>
  <si>
    <t>13</t>
  </si>
  <si>
    <t>14</t>
  </si>
  <si>
    <t>Водій</t>
  </si>
  <si>
    <t>Разом</t>
  </si>
  <si>
    <t>10</t>
  </si>
  <si>
    <t xml:space="preserve">Керівник </t>
  </si>
  <si>
    <t>(підпис)</t>
  </si>
  <si>
    <t>Головний бухгалтер</t>
  </si>
  <si>
    <t>(начальник планово-фінансового відділу)</t>
  </si>
  <si>
    <t>5</t>
  </si>
  <si>
    <t>6</t>
  </si>
  <si>
    <t>7</t>
  </si>
  <si>
    <t>8</t>
  </si>
  <si>
    <t xml:space="preserve">із місячним фондом заробітної плати </t>
  </si>
  <si>
    <t>Секретар керівника</t>
  </si>
  <si>
    <t>1</t>
  </si>
  <si>
    <t>2</t>
  </si>
  <si>
    <t>3</t>
  </si>
  <si>
    <t>4</t>
  </si>
  <si>
    <t>16</t>
  </si>
  <si>
    <t>17</t>
  </si>
  <si>
    <t>18</t>
  </si>
  <si>
    <t>19</t>
  </si>
  <si>
    <t>Головний спеціаліст з питань землевпорядкування</t>
  </si>
  <si>
    <t>Рожищенська міська рада</t>
  </si>
  <si>
    <t>Начальник відділу бухгалтерського обліку і звітності - головний бухгалтер</t>
  </si>
  <si>
    <t>Прибиральник службових приміщень</t>
  </si>
  <si>
    <t>Апарат ради</t>
  </si>
  <si>
    <t>Відділ бухгалтерського обліку та звітності</t>
  </si>
  <si>
    <t>20</t>
  </si>
  <si>
    <t>21</t>
  </si>
  <si>
    <t>22</t>
  </si>
  <si>
    <t>23</t>
  </si>
  <si>
    <t>24</t>
  </si>
  <si>
    <t>Перший заступник міського голови</t>
  </si>
  <si>
    <t>Заступник міського голови з питань діяльності виконавчих органів міської ради.</t>
  </si>
  <si>
    <t>Керуючий справами(секретар) виконавчого комітету.</t>
  </si>
  <si>
    <t>Староста</t>
  </si>
  <si>
    <t>Начальник відділу</t>
  </si>
  <si>
    <t>Провідний спеціаліст з питань інформаційної діяльності та комунікації з громадськістю</t>
  </si>
  <si>
    <t>Головний спеціаліст з питань проєкторної та інвестеційної діяльності</t>
  </si>
  <si>
    <t xml:space="preserve">Провідний спеціаліст з питань цивільного захисту та мобілізаційної роботи </t>
  </si>
  <si>
    <t>Діловод.</t>
  </si>
  <si>
    <t>Оператор компютерного набору</t>
  </si>
  <si>
    <t>Юридичний відділ</t>
  </si>
  <si>
    <t>Головний спеціаліст -юрисконсульт</t>
  </si>
  <si>
    <t>Головний спеціаліст з бухгалтерського обліку</t>
  </si>
  <si>
    <t>Відділ земельних відносин</t>
  </si>
  <si>
    <t>Провідний спеціаліст</t>
  </si>
  <si>
    <t>Головний спеціаліст з питань житлово-комунального господарства та благоустрою</t>
  </si>
  <si>
    <t>Головний спеціаліст з питань комунального майна</t>
  </si>
  <si>
    <t xml:space="preserve">Відділ"Центр надання адміністративних послуг" </t>
  </si>
  <si>
    <t>Обслуговуючий персонал</t>
  </si>
  <si>
    <t>25</t>
  </si>
  <si>
    <t>26</t>
  </si>
  <si>
    <t>27</t>
  </si>
  <si>
    <t>28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</si>
  <si>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</si>
  <si>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</si>
  <si>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</si>
  <si>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</si>
  <si>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</si>
  <si>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</si>
  <si>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</si>
  <si>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</si>
  <si>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</si>
  <si>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Секретар ради</t>
  </si>
  <si>
    <t>Загальний відділ</t>
  </si>
  <si>
    <t>Фонд заробітної плати на рік (грн.)</t>
  </si>
  <si>
    <t>41</t>
  </si>
  <si>
    <t>42</t>
  </si>
  <si>
    <t>43</t>
  </si>
  <si>
    <t>44</t>
  </si>
  <si>
    <t>29</t>
  </si>
  <si>
    <t>35</t>
  </si>
  <si>
    <t>45</t>
  </si>
  <si>
    <t>46</t>
  </si>
  <si>
    <t>47</t>
  </si>
  <si>
    <t>Головний спеціаліст з питань інфраструктури, будівництва, транспорту та екології</t>
  </si>
  <si>
    <t>Служба у справах дітей</t>
  </si>
  <si>
    <t>Головний спеціаліст</t>
  </si>
  <si>
    <t>30</t>
  </si>
  <si>
    <t>Відділ мобілізаційної роботи, цивільного захисту, військового обліку та охорони праці</t>
  </si>
  <si>
    <t>Головний спеціаліст інформаційних технологій  та комп'ютерного забезпечення</t>
  </si>
  <si>
    <t>Відділ містобудування,архітектури,житлово-комунального госодарства,благоустрою та комунальної власності,інфраструктури,будівництва, транспорту та екології</t>
  </si>
  <si>
    <t>Головний спеціалістз питань кадрової роботи</t>
  </si>
  <si>
    <t>Старший інспектор</t>
  </si>
  <si>
    <t>Олена Войтович</t>
  </si>
  <si>
    <t>Машиніст(кочегар)котельні</t>
  </si>
  <si>
    <t>Оператор котельні</t>
  </si>
  <si>
    <r>
      <rPr>
        <b/>
        <sz val="28"/>
        <rFont val="Arial Cyr"/>
        <family val="0"/>
      </rPr>
      <t>Штатний розпис на 01.12.2023р.</t>
    </r>
    <r>
      <rPr>
        <b/>
        <sz val="30"/>
        <rFont val="Arial Cyr"/>
        <family val="0"/>
      </rPr>
      <t xml:space="preserve">
</t>
    </r>
  </si>
  <si>
    <t>Штат в кількості 61,5 штатних одиниць</t>
  </si>
  <si>
    <t>Вячеслав Поліщук</t>
  </si>
  <si>
    <t>шістсот дев'яносто шість тис. сорок дев'ять грн 10 коп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</si>
</sst>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20"/>
      <name val="Arial Cyr"/>
      <family val="0"/>
    </font>
    <font>
      <b/>
      <sz val="3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4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left" vertical="center" wrapText="1" readingOrder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 readingOrder="1"/>
    </xf>
    <xf numFmtId="0" fontId="14" fillId="0" borderId="10" xfId="0" applyNumberFormat="1" applyFont="1" applyBorder="1" applyAlignment="1">
      <alignment horizontal="center" vertical="center" wrapText="1" readingOrder="1"/>
    </xf>
    <xf numFmtId="2" fontId="2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 wrapText="1" readingOrder="1"/>
    </xf>
    <xf numFmtId="2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 readingOrder="1"/>
    </xf>
    <xf numFmtId="0" fontId="0" fillId="0" borderId="10" xfId="0" applyBorder="1" applyAlignment="1">
      <alignment/>
    </xf>
    <xf numFmtId="49" fontId="13" fillId="0" borderId="11" xfId="0" applyNumberFormat="1" applyFont="1" applyBorder="1" applyAlignment="1">
      <alignment horizontal="center" vertical="center" wrapText="1" readingOrder="1"/>
    </xf>
    <xf numFmtId="49" fontId="13" fillId="0" borderId="12" xfId="0" applyNumberFormat="1" applyFont="1" applyBorder="1" applyAlignment="1">
      <alignment horizontal="center" vertical="center" wrapText="1" readingOrder="1"/>
    </xf>
    <xf numFmtId="49" fontId="13" fillId="0" borderId="13" xfId="0" applyNumberFormat="1" applyFont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49" fontId="13" fillId="0" borderId="10" xfId="0" applyNumberFormat="1" applyFont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 readingOrder="1"/>
    </xf>
    <xf numFmtId="0" fontId="0" fillId="0" borderId="14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readingOrder="1"/>
    </xf>
    <xf numFmtId="49" fontId="0" fillId="0" borderId="12" xfId="0" applyNumberFormat="1" applyBorder="1" applyAlignment="1">
      <alignment horizontal="center" vertical="center" wrapText="1" readingOrder="1"/>
    </xf>
    <xf numFmtId="49" fontId="0" fillId="0" borderId="13" xfId="0" applyNumberFormat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0" fillId="0" borderId="0" xfId="0" applyNumberFormat="1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85" zoomScaleNormal="85" zoomScalePageLayoutView="0" workbookViewId="0" topLeftCell="A1">
      <selection activeCell="S8" sqref="S8"/>
    </sheetView>
  </sheetViews>
  <sheetFormatPr defaultColWidth="9.00390625" defaultRowHeight="12.75"/>
  <cols>
    <col min="1" max="1" width="4.875" style="0" customWidth="1"/>
    <col min="2" max="2" width="30.50390625" style="0" customWidth="1"/>
    <col min="3" max="3" width="9.50390625" style="0" customWidth="1"/>
    <col min="4" max="4" width="11.125" style="0" customWidth="1"/>
    <col min="5" max="5" width="7.00390625" style="0" customWidth="1"/>
    <col min="6" max="6" width="6.375" style="0" customWidth="1"/>
    <col min="7" max="7" width="11.00390625" style="0" customWidth="1"/>
    <col min="8" max="8" width="6.875" style="0" customWidth="1"/>
    <col min="9" max="9" width="10.125" style="0" customWidth="1"/>
    <col min="10" max="10" width="9.00390625" style="0" customWidth="1"/>
    <col min="11" max="11" width="6.00390625" style="0" customWidth="1"/>
    <col min="12" max="12" width="11.125" style="0" customWidth="1"/>
    <col min="13" max="13" width="11.375" style="0" customWidth="1"/>
    <col min="14" max="14" width="10.375" style="0" customWidth="1"/>
    <col min="15" max="15" width="12.625" style="0" customWidth="1"/>
    <col min="16" max="16" width="11.125" style="17" customWidth="1"/>
  </cols>
  <sheetData>
    <row r="1" spans="11:13" ht="12.75">
      <c r="K1" s="51"/>
      <c r="L1" s="51"/>
      <c r="M1" s="51"/>
    </row>
    <row r="2" spans="1:14" ht="12.75">
      <c r="A2" s="47" t="s">
        <v>112</v>
      </c>
      <c r="B2" s="48"/>
      <c r="C2" s="48"/>
      <c r="D2" s="48"/>
      <c r="E2" s="48"/>
      <c r="F2" s="48"/>
      <c r="G2" s="48"/>
      <c r="H2" s="48"/>
      <c r="J2" s="45"/>
      <c r="K2" s="46"/>
      <c r="L2" s="46"/>
      <c r="M2" s="46"/>
      <c r="N2" s="46"/>
    </row>
    <row r="3" spans="1:14" ht="12.75">
      <c r="A3" s="48"/>
      <c r="B3" s="48"/>
      <c r="C3" s="48"/>
      <c r="D3" s="48"/>
      <c r="E3" s="48"/>
      <c r="F3" s="48"/>
      <c r="G3" s="48"/>
      <c r="H3" s="48"/>
      <c r="J3" s="46"/>
      <c r="K3" s="46"/>
      <c r="L3" s="46"/>
      <c r="M3" s="46"/>
      <c r="N3" s="46"/>
    </row>
    <row r="4" spans="1:14" ht="80.25" customHeight="1">
      <c r="A4" s="48"/>
      <c r="B4" s="48"/>
      <c r="C4" s="48"/>
      <c r="D4" s="48"/>
      <c r="E4" s="48"/>
      <c r="F4" s="48"/>
      <c r="G4" s="48"/>
      <c r="H4" s="48"/>
      <c r="J4" s="17"/>
      <c r="K4" s="17"/>
      <c r="L4" s="17"/>
      <c r="M4" s="17"/>
      <c r="N4" s="17"/>
    </row>
    <row r="5" spans="10:15" ht="13.5" customHeight="1">
      <c r="J5" s="52" t="s">
        <v>113</v>
      </c>
      <c r="K5" s="52"/>
      <c r="L5" s="52"/>
      <c r="M5" s="52"/>
      <c r="N5" s="52"/>
      <c r="O5" s="52"/>
    </row>
    <row r="6" spans="10:15" ht="13.5">
      <c r="J6" s="2" t="s">
        <v>35</v>
      </c>
      <c r="K6" s="2"/>
      <c r="L6" s="2"/>
      <c r="M6" s="2"/>
      <c r="N6" s="11">
        <f>O87</f>
        <v>696049.1</v>
      </c>
      <c r="O6" s="2"/>
    </row>
    <row r="7" spans="1:15" ht="33.75" customHeight="1">
      <c r="A7" s="38" t="s">
        <v>46</v>
      </c>
      <c r="B7" s="38"/>
      <c r="C7" s="38"/>
      <c r="D7" s="38"/>
      <c r="E7" s="38"/>
      <c r="F7" s="38"/>
      <c r="G7" s="38"/>
      <c r="H7" s="38"/>
      <c r="J7" s="53" t="s">
        <v>115</v>
      </c>
      <c r="K7" s="53"/>
      <c r="L7" s="53"/>
      <c r="M7" s="53"/>
      <c r="N7" s="53"/>
      <c r="O7" s="18"/>
    </row>
    <row r="8" spans="1:15" ht="19.5" customHeight="1">
      <c r="A8" s="38"/>
      <c r="B8" s="38"/>
      <c r="C8" s="38"/>
      <c r="D8" s="38"/>
      <c r="E8" s="38"/>
      <c r="F8" s="38"/>
      <c r="G8" s="38"/>
      <c r="H8" s="38"/>
      <c r="J8" s="41"/>
      <c r="K8" s="41"/>
      <c r="L8" s="14"/>
      <c r="N8" s="41" t="s">
        <v>114</v>
      </c>
      <c r="O8" s="41"/>
    </row>
    <row r="9" spans="10:15" ht="15" customHeight="1">
      <c r="J9" s="50" t="s">
        <v>0</v>
      </c>
      <c r="K9" s="50"/>
      <c r="L9" s="13"/>
      <c r="N9" s="50" t="s">
        <v>2</v>
      </c>
      <c r="O9" s="50"/>
    </row>
    <row r="10" spans="10:15" ht="15" customHeight="1">
      <c r="J10" s="49"/>
      <c r="K10" s="49"/>
      <c r="L10" s="14"/>
      <c r="N10" s="46" t="s">
        <v>1</v>
      </c>
      <c r="O10" s="46"/>
    </row>
    <row r="11" spans="1:16" ht="12.75" customHeight="1">
      <c r="A11" s="36" t="s">
        <v>3</v>
      </c>
      <c r="B11" s="36" t="s">
        <v>4</v>
      </c>
      <c r="C11" s="36" t="s">
        <v>5</v>
      </c>
      <c r="D11" s="36" t="s">
        <v>6</v>
      </c>
      <c r="E11" s="36" t="s">
        <v>7</v>
      </c>
      <c r="F11" s="36"/>
      <c r="G11" s="36"/>
      <c r="H11" s="36"/>
      <c r="I11" s="36" t="s">
        <v>8</v>
      </c>
      <c r="J11" s="36"/>
      <c r="K11" s="36"/>
      <c r="L11" s="36"/>
      <c r="M11" s="36"/>
      <c r="N11" s="36"/>
      <c r="O11" s="36" t="s">
        <v>9</v>
      </c>
      <c r="P11" s="36" t="s">
        <v>90</v>
      </c>
    </row>
    <row r="12" spans="1:19" ht="40.5">
      <c r="A12" s="36"/>
      <c r="B12" s="36"/>
      <c r="C12" s="36"/>
      <c r="D12" s="36"/>
      <c r="E12" s="3" t="s">
        <v>10</v>
      </c>
      <c r="F12" s="36" t="s">
        <v>11</v>
      </c>
      <c r="G12" s="36"/>
      <c r="H12" s="3" t="s">
        <v>12</v>
      </c>
      <c r="I12" s="3" t="s">
        <v>13</v>
      </c>
      <c r="J12" s="3" t="s">
        <v>14</v>
      </c>
      <c r="K12" s="36" t="s">
        <v>15</v>
      </c>
      <c r="L12" s="36"/>
      <c r="M12" s="3" t="s">
        <v>16</v>
      </c>
      <c r="N12" s="3" t="s">
        <v>17</v>
      </c>
      <c r="O12" s="36"/>
      <c r="P12" s="36"/>
      <c r="S12" s="1"/>
    </row>
    <row r="13" spans="1:19" s="17" customFormat="1" ht="21" customHeight="1">
      <c r="A13" s="35" t="s">
        <v>49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S13" s="19"/>
    </row>
    <row r="14" spans="1:16" ht="12.75">
      <c r="A14" s="4" t="s">
        <v>37</v>
      </c>
      <c r="B14" s="30" t="s">
        <v>18</v>
      </c>
      <c r="C14" s="27">
        <v>1</v>
      </c>
      <c r="D14" s="21">
        <v>15000</v>
      </c>
      <c r="E14" s="28"/>
      <c r="F14" s="29">
        <v>50</v>
      </c>
      <c r="G14" s="21">
        <v>8970</v>
      </c>
      <c r="H14" s="28"/>
      <c r="I14" s="28"/>
      <c r="J14" s="28"/>
      <c r="K14" s="26">
        <v>15</v>
      </c>
      <c r="L14" s="21">
        <v>2340</v>
      </c>
      <c r="M14" s="21">
        <v>600</v>
      </c>
      <c r="N14" s="15"/>
      <c r="O14" s="16">
        <f>SUM(D14,G14,L14,M14)</f>
        <v>26910</v>
      </c>
      <c r="P14" s="25">
        <f aca="true" t="shared" si="0" ref="P14:P23">O14*12</f>
        <v>322920</v>
      </c>
    </row>
    <row r="15" spans="1:16" ht="12.75">
      <c r="A15" s="4" t="s">
        <v>38</v>
      </c>
      <c r="B15" s="30" t="s">
        <v>56</v>
      </c>
      <c r="C15" s="27">
        <v>1</v>
      </c>
      <c r="D15" s="21">
        <v>12500</v>
      </c>
      <c r="E15" s="28"/>
      <c r="F15" s="29">
        <v>50</v>
      </c>
      <c r="G15" s="21">
        <v>9100</v>
      </c>
      <c r="H15" s="28"/>
      <c r="I15" s="28"/>
      <c r="J15" s="28"/>
      <c r="K15" s="26">
        <v>40</v>
      </c>
      <c r="L15" s="21">
        <v>5200</v>
      </c>
      <c r="M15" s="21">
        <v>500</v>
      </c>
      <c r="N15" s="15"/>
      <c r="O15" s="16">
        <f>SUM(D15,G15,L15,M15)</f>
        <v>27300</v>
      </c>
      <c r="P15" s="25">
        <f t="shared" si="0"/>
        <v>327600</v>
      </c>
    </row>
    <row r="16" spans="1:16" ht="39">
      <c r="A16" s="4" t="s">
        <v>39</v>
      </c>
      <c r="B16" s="30" t="s">
        <v>57</v>
      </c>
      <c r="C16" s="27">
        <v>1</v>
      </c>
      <c r="D16" s="21">
        <v>12000</v>
      </c>
      <c r="E16" s="28"/>
      <c r="F16" s="29">
        <v>50</v>
      </c>
      <c r="G16" s="21">
        <v>7187.5</v>
      </c>
      <c r="H16" s="28"/>
      <c r="I16" s="28"/>
      <c r="J16" s="28"/>
      <c r="K16" s="26">
        <v>15</v>
      </c>
      <c r="L16" s="21">
        <v>1875</v>
      </c>
      <c r="M16" s="21">
        <v>500</v>
      </c>
      <c r="N16" s="15"/>
      <c r="O16" s="16">
        <f>D16+G16+L16+M16</f>
        <v>21562.5</v>
      </c>
      <c r="P16" s="25">
        <f t="shared" si="0"/>
        <v>258750</v>
      </c>
    </row>
    <row r="17" spans="1:16" ht="12.75">
      <c r="A17" s="4" t="s">
        <v>40</v>
      </c>
      <c r="B17" s="30" t="s">
        <v>88</v>
      </c>
      <c r="C17" s="27">
        <v>1</v>
      </c>
      <c r="D17" s="21">
        <v>12000</v>
      </c>
      <c r="E17" s="28"/>
      <c r="F17" s="29">
        <v>50</v>
      </c>
      <c r="G17" s="21">
        <v>8092.5</v>
      </c>
      <c r="H17" s="28"/>
      <c r="I17" s="28"/>
      <c r="J17" s="28"/>
      <c r="K17" s="26">
        <v>30</v>
      </c>
      <c r="L17" s="21">
        <v>3735</v>
      </c>
      <c r="M17" s="21">
        <v>450</v>
      </c>
      <c r="N17" s="15"/>
      <c r="O17" s="16">
        <f>SUM(D17,G17,L17,M17)</f>
        <v>24277.5</v>
      </c>
      <c r="P17" s="25">
        <f t="shared" si="0"/>
        <v>291330</v>
      </c>
    </row>
    <row r="18" spans="1:16" ht="26.25">
      <c r="A18" s="4" t="s">
        <v>31</v>
      </c>
      <c r="B18" s="30" t="s">
        <v>58</v>
      </c>
      <c r="C18" s="27">
        <v>1</v>
      </c>
      <c r="D18" s="21">
        <v>12000</v>
      </c>
      <c r="E18" s="28"/>
      <c r="F18" s="29">
        <v>50</v>
      </c>
      <c r="G18" s="21">
        <v>7440</v>
      </c>
      <c r="H18" s="28"/>
      <c r="I18" s="28"/>
      <c r="J18" s="28"/>
      <c r="K18" s="26">
        <v>20</v>
      </c>
      <c r="L18" s="21">
        <v>2480</v>
      </c>
      <c r="M18" s="21">
        <v>400</v>
      </c>
      <c r="N18" s="15"/>
      <c r="O18" s="16">
        <f>D18+G18+L18+M18</f>
        <v>22320</v>
      </c>
      <c r="P18" s="25">
        <f t="shared" si="0"/>
        <v>267840</v>
      </c>
    </row>
    <row r="19" spans="1:16" ht="12.75">
      <c r="A19" s="4" t="s">
        <v>32</v>
      </c>
      <c r="B19" s="30" t="s">
        <v>59</v>
      </c>
      <c r="C19" s="27">
        <v>1</v>
      </c>
      <c r="D19" s="21">
        <v>11200</v>
      </c>
      <c r="E19" s="28"/>
      <c r="F19" s="29">
        <v>50</v>
      </c>
      <c r="G19" s="21">
        <v>7637.5</v>
      </c>
      <c r="H19" s="28"/>
      <c r="I19" s="28"/>
      <c r="J19" s="28"/>
      <c r="K19" s="26">
        <v>30</v>
      </c>
      <c r="L19" s="21">
        <v>3525</v>
      </c>
      <c r="M19" s="21">
        <v>550</v>
      </c>
      <c r="N19" s="15"/>
      <c r="O19" s="16">
        <f>M19+L19+G19+D19</f>
        <v>22912.5</v>
      </c>
      <c r="P19" s="25">
        <f t="shared" si="0"/>
        <v>274950</v>
      </c>
    </row>
    <row r="20" spans="1:16" ht="12.75">
      <c r="A20" s="4" t="s">
        <v>33</v>
      </c>
      <c r="B20" s="30" t="s">
        <v>59</v>
      </c>
      <c r="C20" s="22">
        <v>2</v>
      </c>
      <c r="D20" s="15">
        <v>22400</v>
      </c>
      <c r="E20" s="15"/>
      <c r="F20" s="12">
        <v>50</v>
      </c>
      <c r="G20" s="21">
        <v>12815</v>
      </c>
      <c r="H20" s="15"/>
      <c r="I20" s="15"/>
      <c r="J20" s="15"/>
      <c r="K20" s="26">
        <v>10</v>
      </c>
      <c r="L20" s="21">
        <v>2330</v>
      </c>
      <c r="M20" s="21">
        <v>900</v>
      </c>
      <c r="N20" s="15"/>
      <c r="O20" s="16">
        <f>M20+L20+G20+D20</f>
        <v>38445</v>
      </c>
      <c r="P20" s="25">
        <f t="shared" si="0"/>
        <v>461340</v>
      </c>
    </row>
    <row r="21" spans="1:16" ht="12.75">
      <c r="A21" s="4" t="s">
        <v>34</v>
      </c>
      <c r="B21" s="30" t="s">
        <v>59</v>
      </c>
      <c r="C21" s="22">
        <v>1</v>
      </c>
      <c r="D21" s="15">
        <v>11200</v>
      </c>
      <c r="E21" s="15"/>
      <c r="F21" s="12">
        <v>50</v>
      </c>
      <c r="G21" s="21">
        <v>7110</v>
      </c>
      <c r="H21" s="15"/>
      <c r="I21" s="15"/>
      <c r="J21" s="15"/>
      <c r="K21" s="26">
        <v>20</v>
      </c>
      <c r="L21" s="21">
        <v>2370</v>
      </c>
      <c r="M21" s="21">
        <v>650</v>
      </c>
      <c r="N21" s="15"/>
      <c r="O21" s="16">
        <f>D21+G21+L21+M21</f>
        <v>21330</v>
      </c>
      <c r="P21" s="25">
        <f t="shared" si="0"/>
        <v>255960</v>
      </c>
    </row>
    <row r="22" spans="1:16" ht="12.75">
      <c r="A22" s="4" t="s">
        <v>19</v>
      </c>
      <c r="B22" s="30" t="s">
        <v>59</v>
      </c>
      <c r="C22" s="22">
        <v>1</v>
      </c>
      <c r="D22" s="15">
        <v>11200</v>
      </c>
      <c r="E22" s="15"/>
      <c r="F22" s="12">
        <v>50</v>
      </c>
      <c r="G22" s="21">
        <v>6785</v>
      </c>
      <c r="H22" s="15"/>
      <c r="I22" s="15"/>
      <c r="J22" s="15"/>
      <c r="K22" s="26">
        <v>15</v>
      </c>
      <c r="L22" s="21">
        <v>1770</v>
      </c>
      <c r="M22" s="21">
        <v>600</v>
      </c>
      <c r="N22" s="15"/>
      <c r="O22" s="16">
        <f>D22+G22+L22+M22</f>
        <v>20355</v>
      </c>
      <c r="P22" s="25">
        <f t="shared" si="0"/>
        <v>244260</v>
      </c>
    </row>
    <row r="23" spans="1:16" ht="12.75">
      <c r="A23" s="4" t="s">
        <v>26</v>
      </c>
      <c r="B23" s="30" t="s">
        <v>59</v>
      </c>
      <c r="C23" s="27">
        <v>1</v>
      </c>
      <c r="D23" s="21">
        <v>11200</v>
      </c>
      <c r="E23" s="28"/>
      <c r="F23" s="29">
        <v>50</v>
      </c>
      <c r="G23" s="21">
        <v>7375</v>
      </c>
      <c r="H23" s="28"/>
      <c r="I23" s="28"/>
      <c r="J23" s="28"/>
      <c r="K23" s="26">
        <v>25</v>
      </c>
      <c r="L23" s="21">
        <v>2950</v>
      </c>
      <c r="M23" s="21">
        <v>600</v>
      </c>
      <c r="N23" s="15"/>
      <c r="O23" s="16">
        <f>N2+M23+L23+G23+D23</f>
        <v>22125</v>
      </c>
      <c r="P23" s="25">
        <f t="shared" si="0"/>
        <v>265500</v>
      </c>
    </row>
    <row r="24" spans="1:16" ht="12.75">
      <c r="A24" s="4"/>
      <c r="B24" s="5"/>
      <c r="C24" s="22"/>
      <c r="D24" s="15"/>
      <c r="E24" s="15"/>
      <c r="F24" s="12"/>
      <c r="G24" s="15"/>
      <c r="H24" s="15"/>
      <c r="I24" s="15"/>
      <c r="J24" s="15"/>
      <c r="K24" s="12"/>
      <c r="L24" s="15"/>
      <c r="M24" s="15"/>
      <c r="N24" s="15"/>
      <c r="O24" s="16"/>
      <c r="P24" s="25"/>
    </row>
    <row r="25" spans="1:16" ht="23.25" customHeight="1">
      <c r="A25" s="37" t="s">
        <v>89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4" t="s">
        <v>20</v>
      </c>
      <c r="B26" s="30" t="s">
        <v>60</v>
      </c>
      <c r="C26" s="22">
        <v>1</v>
      </c>
      <c r="D26" s="15">
        <v>7000</v>
      </c>
      <c r="E26" s="15"/>
      <c r="F26" s="12">
        <v>50</v>
      </c>
      <c r="G26" s="15">
        <v>3650</v>
      </c>
      <c r="H26" s="15"/>
      <c r="I26" s="15"/>
      <c r="J26" s="15"/>
      <c r="K26" s="12"/>
      <c r="L26" s="15"/>
      <c r="M26" s="15">
        <v>300</v>
      </c>
      <c r="N26" s="15"/>
      <c r="O26" s="16">
        <f>SUM(D26,G26,L26,M26)</f>
        <v>10950</v>
      </c>
      <c r="P26" s="25">
        <f aca="true" t="shared" si="1" ref="P26:P32">O26*12</f>
        <v>131400</v>
      </c>
    </row>
    <row r="27" spans="1:16" ht="39">
      <c r="A27" s="4" t="s">
        <v>21</v>
      </c>
      <c r="B27" s="30" t="s">
        <v>61</v>
      </c>
      <c r="C27" s="22">
        <v>1</v>
      </c>
      <c r="D27" s="15">
        <v>4950</v>
      </c>
      <c r="E27" s="15"/>
      <c r="F27" s="12">
        <v>50</v>
      </c>
      <c r="G27" s="15">
        <v>3090</v>
      </c>
      <c r="H27" s="15"/>
      <c r="I27" s="15"/>
      <c r="J27" s="15"/>
      <c r="K27" s="12">
        <v>20</v>
      </c>
      <c r="L27" s="15">
        <v>1030</v>
      </c>
      <c r="M27" s="15">
        <v>200</v>
      </c>
      <c r="N27" s="15"/>
      <c r="O27" s="16">
        <f>D27+G27+L27+M27+N27</f>
        <v>9270</v>
      </c>
      <c r="P27" s="25">
        <f t="shared" si="1"/>
        <v>111240</v>
      </c>
    </row>
    <row r="28" spans="1:16" ht="39">
      <c r="A28" s="4" t="s">
        <v>22</v>
      </c>
      <c r="B28" s="30" t="s">
        <v>62</v>
      </c>
      <c r="C28" s="22">
        <v>1</v>
      </c>
      <c r="D28" s="15">
        <v>5200</v>
      </c>
      <c r="E28" s="15"/>
      <c r="F28" s="12">
        <v>50</v>
      </c>
      <c r="G28" s="15">
        <v>3300</v>
      </c>
      <c r="H28" s="15"/>
      <c r="I28" s="15"/>
      <c r="J28" s="15"/>
      <c r="K28" s="12">
        <v>20</v>
      </c>
      <c r="L28" s="15">
        <v>1100</v>
      </c>
      <c r="M28" s="15">
        <v>300</v>
      </c>
      <c r="N28" s="15"/>
      <c r="O28" s="16">
        <f>SUM(D28,G28,L28,N28,M28)</f>
        <v>9900</v>
      </c>
      <c r="P28" s="25">
        <f t="shared" si="1"/>
        <v>118800</v>
      </c>
    </row>
    <row r="29" spans="1:16" ht="39">
      <c r="A29" s="4" t="s">
        <v>23</v>
      </c>
      <c r="B29" s="30" t="s">
        <v>105</v>
      </c>
      <c r="C29" s="22">
        <v>1</v>
      </c>
      <c r="D29" s="15">
        <v>5200</v>
      </c>
      <c r="E29" s="15"/>
      <c r="F29" s="12">
        <v>50</v>
      </c>
      <c r="G29" s="15">
        <v>2725</v>
      </c>
      <c r="H29" s="15"/>
      <c r="I29" s="15"/>
      <c r="J29" s="15"/>
      <c r="K29" s="12"/>
      <c r="L29" s="15"/>
      <c r="M29" s="15">
        <v>250</v>
      </c>
      <c r="N29" s="15"/>
      <c r="O29" s="16">
        <f>D29+G29+L29+M29</f>
        <v>8175</v>
      </c>
      <c r="P29" s="25">
        <f t="shared" si="1"/>
        <v>98100</v>
      </c>
    </row>
    <row r="30" spans="1:16" ht="11.25" customHeight="1">
      <c r="A30" s="4" t="s">
        <v>41</v>
      </c>
      <c r="B30" s="30" t="s">
        <v>64</v>
      </c>
      <c r="C30" s="22">
        <v>15</v>
      </c>
      <c r="D30" s="15">
        <v>64500</v>
      </c>
      <c r="E30" s="15"/>
      <c r="F30" s="12">
        <v>50</v>
      </c>
      <c r="G30" s="15">
        <v>32250</v>
      </c>
      <c r="H30" s="15"/>
      <c r="I30" s="15"/>
      <c r="J30" s="15"/>
      <c r="K30" s="12"/>
      <c r="L30" s="15"/>
      <c r="M30" s="15"/>
      <c r="N30" s="15">
        <v>3750</v>
      </c>
      <c r="O30" s="16">
        <f>D30+G30+L30+M30+N30</f>
        <v>100500</v>
      </c>
      <c r="P30" s="25">
        <f t="shared" si="1"/>
        <v>1206000</v>
      </c>
    </row>
    <row r="31" spans="1:16" ht="9.75" customHeight="1" hidden="1">
      <c r="A31" s="4" t="s">
        <v>42</v>
      </c>
      <c r="B31" s="30" t="s">
        <v>65</v>
      </c>
      <c r="C31" s="22"/>
      <c r="D31" s="15"/>
      <c r="E31" s="15"/>
      <c r="F31" s="12">
        <v>50</v>
      </c>
      <c r="G31" s="15"/>
      <c r="H31" s="15"/>
      <c r="I31" s="15"/>
      <c r="J31" s="15"/>
      <c r="K31" s="12"/>
      <c r="L31" s="15"/>
      <c r="M31" s="15"/>
      <c r="N31" s="15"/>
      <c r="O31" s="16">
        <f>M31+L31+G31+D31+N31</f>
        <v>0</v>
      </c>
      <c r="P31" s="25">
        <f t="shared" si="1"/>
        <v>0</v>
      </c>
    </row>
    <row r="32" spans="1:16" ht="12.75">
      <c r="A32" s="4" t="s">
        <v>42</v>
      </c>
      <c r="B32" s="30" t="s">
        <v>36</v>
      </c>
      <c r="C32" s="22">
        <v>1</v>
      </c>
      <c r="D32" s="15">
        <v>4400</v>
      </c>
      <c r="E32" s="15"/>
      <c r="F32" s="12">
        <v>50</v>
      </c>
      <c r="G32" s="15">
        <v>2750</v>
      </c>
      <c r="H32" s="15"/>
      <c r="I32" s="15"/>
      <c r="J32" s="15"/>
      <c r="K32" s="12">
        <v>25</v>
      </c>
      <c r="L32" s="15">
        <v>1100</v>
      </c>
      <c r="M32" s="15"/>
      <c r="N32" s="15"/>
      <c r="O32" s="16">
        <f>M32+L32+G32+D32</f>
        <v>8250</v>
      </c>
      <c r="P32" s="25">
        <f t="shared" si="1"/>
        <v>99000</v>
      </c>
    </row>
    <row r="33" spans="1:16" ht="29.25" customHeight="1">
      <c r="A33" s="37" t="s">
        <v>66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5">
      <c r="A34" s="4" t="s">
        <v>43</v>
      </c>
      <c r="B34" s="30" t="s">
        <v>60</v>
      </c>
      <c r="C34" s="23">
        <v>1</v>
      </c>
      <c r="D34" s="21">
        <v>7000</v>
      </c>
      <c r="E34" s="16"/>
      <c r="F34" s="26">
        <v>50</v>
      </c>
      <c r="G34" s="21">
        <v>4620</v>
      </c>
      <c r="H34" s="16"/>
      <c r="I34" s="16"/>
      <c r="J34" s="16"/>
      <c r="K34" s="26">
        <v>20</v>
      </c>
      <c r="L34" s="21">
        <v>1540</v>
      </c>
      <c r="M34" s="21">
        <v>700</v>
      </c>
      <c r="N34" s="16"/>
      <c r="O34" s="16">
        <f>D34+G34+L34+M34</f>
        <v>13860</v>
      </c>
      <c r="P34" s="25">
        <f>O34*12</f>
        <v>166320</v>
      </c>
    </row>
    <row r="35" spans="1:16" ht="15">
      <c r="A35" s="4" t="s">
        <v>44</v>
      </c>
      <c r="B35" s="30" t="s">
        <v>67</v>
      </c>
      <c r="C35" s="23">
        <v>1</v>
      </c>
      <c r="D35" s="21">
        <v>5200</v>
      </c>
      <c r="E35" s="16"/>
      <c r="F35" s="26">
        <v>50</v>
      </c>
      <c r="G35" s="21">
        <v>3135</v>
      </c>
      <c r="H35" s="16"/>
      <c r="I35" s="16"/>
      <c r="J35" s="16"/>
      <c r="K35" s="26">
        <v>10</v>
      </c>
      <c r="L35" s="21">
        <v>570</v>
      </c>
      <c r="M35" s="21">
        <v>500</v>
      </c>
      <c r="N35" s="21"/>
      <c r="O35" s="16">
        <f>D35+G35+L35+M35+N35</f>
        <v>9405</v>
      </c>
      <c r="P35" s="25">
        <f>O35*12</f>
        <v>112860</v>
      </c>
    </row>
    <row r="36" spans="1:16" ht="26.25">
      <c r="A36" s="4" t="s">
        <v>51</v>
      </c>
      <c r="B36" s="30" t="s">
        <v>107</v>
      </c>
      <c r="C36" s="22">
        <v>1</v>
      </c>
      <c r="D36" s="15">
        <v>5200</v>
      </c>
      <c r="E36" s="15"/>
      <c r="F36" s="12">
        <v>50</v>
      </c>
      <c r="G36" s="15">
        <v>3162.5</v>
      </c>
      <c r="H36" s="15"/>
      <c r="I36" s="15">
        <v>2600</v>
      </c>
      <c r="J36" s="15"/>
      <c r="K36" s="12">
        <v>15</v>
      </c>
      <c r="L36" s="15">
        <v>825</v>
      </c>
      <c r="M36" s="15">
        <v>300</v>
      </c>
      <c r="N36" s="15"/>
      <c r="O36" s="16">
        <f>D36+G36+L36+M36+I36</f>
        <v>12087.5</v>
      </c>
      <c r="P36" s="25">
        <f>O36*12</f>
        <v>145050</v>
      </c>
    </row>
    <row r="37" spans="1:16" ht="28.5" customHeight="1">
      <c r="A37" s="35" t="s">
        <v>50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39">
      <c r="A38" s="4" t="s">
        <v>52</v>
      </c>
      <c r="B38" s="5" t="s">
        <v>47</v>
      </c>
      <c r="C38" s="22">
        <v>1</v>
      </c>
      <c r="D38" s="15">
        <v>7000</v>
      </c>
      <c r="E38" s="15"/>
      <c r="F38" s="12">
        <v>50</v>
      </c>
      <c r="G38" s="15">
        <v>4410</v>
      </c>
      <c r="H38" s="15"/>
      <c r="I38" s="15"/>
      <c r="J38" s="15"/>
      <c r="K38" s="12">
        <v>20</v>
      </c>
      <c r="L38" s="15">
        <v>1470</v>
      </c>
      <c r="M38" s="15">
        <v>350</v>
      </c>
      <c r="N38" s="15"/>
      <c r="O38" s="16">
        <f>SUM(D38,G38,M38,L38)</f>
        <v>13230</v>
      </c>
      <c r="P38" s="25">
        <f>O38*12</f>
        <v>158760</v>
      </c>
    </row>
    <row r="39" spans="1:16" ht="26.25">
      <c r="A39" s="4" t="s">
        <v>53</v>
      </c>
      <c r="B39" s="5" t="s">
        <v>68</v>
      </c>
      <c r="C39" s="22">
        <v>1</v>
      </c>
      <c r="D39" s="15">
        <v>5200</v>
      </c>
      <c r="E39" s="15"/>
      <c r="F39" s="12">
        <v>50</v>
      </c>
      <c r="G39" s="15">
        <v>2725</v>
      </c>
      <c r="H39" s="15"/>
      <c r="I39" s="15"/>
      <c r="J39" s="15"/>
      <c r="K39" s="12"/>
      <c r="L39" s="15"/>
      <c r="M39" s="15">
        <v>250</v>
      </c>
      <c r="N39" s="15"/>
      <c r="O39" s="16">
        <f>SUM(D39,G39,L39,M39,N39)</f>
        <v>8175</v>
      </c>
      <c r="P39" s="25">
        <f>O39*12</f>
        <v>98100</v>
      </c>
    </row>
    <row r="40" spans="1:16" ht="26.25">
      <c r="A40" s="4" t="s">
        <v>54</v>
      </c>
      <c r="B40" s="5" t="s">
        <v>68</v>
      </c>
      <c r="C40" s="22">
        <v>1</v>
      </c>
      <c r="D40" s="15">
        <v>5200</v>
      </c>
      <c r="E40" s="15"/>
      <c r="F40" s="12">
        <v>50</v>
      </c>
      <c r="G40" s="15">
        <v>3850</v>
      </c>
      <c r="H40" s="15"/>
      <c r="I40" s="15"/>
      <c r="J40" s="15"/>
      <c r="K40" s="12">
        <v>40</v>
      </c>
      <c r="L40" s="15">
        <v>2200</v>
      </c>
      <c r="M40" s="15">
        <v>300</v>
      </c>
      <c r="N40" s="15"/>
      <c r="O40" s="16">
        <f>D40+G40+L40+M40</f>
        <v>11550</v>
      </c>
      <c r="P40" s="25">
        <f>O40*12</f>
        <v>138600</v>
      </c>
    </row>
    <row r="41" spans="1:16" ht="12.75">
      <c r="A41" s="4"/>
      <c r="B41" s="31"/>
      <c r="C41" s="22"/>
      <c r="D41" s="15"/>
      <c r="E41" s="15"/>
      <c r="F41" s="12"/>
      <c r="G41" s="15"/>
      <c r="H41" s="15"/>
      <c r="I41" s="15"/>
      <c r="J41" s="15"/>
      <c r="K41" s="12"/>
      <c r="L41" s="15"/>
      <c r="M41" s="15"/>
      <c r="N41" s="15"/>
      <c r="O41" s="16"/>
      <c r="P41" s="25"/>
    </row>
    <row r="42" spans="1:16" ht="23.25" customHeight="1">
      <c r="A42" s="37" t="s">
        <v>69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>
      <c r="A43" s="4" t="s">
        <v>55</v>
      </c>
      <c r="B43" s="5" t="s">
        <v>60</v>
      </c>
      <c r="C43" s="22">
        <v>1</v>
      </c>
      <c r="D43" s="15">
        <v>7000</v>
      </c>
      <c r="E43" s="15"/>
      <c r="F43" s="12">
        <v>50</v>
      </c>
      <c r="G43" s="15">
        <v>4410</v>
      </c>
      <c r="H43" s="15"/>
      <c r="I43" s="15"/>
      <c r="J43" s="15"/>
      <c r="K43" s="12">
        <v>20</v>
      </c>
      <c r="L43" s="15">
        <v>1470</v>
      </c>
      <c r="M43" s="15">
        <v>350</v>
      </c>
      <c r="N43" s="15"/>
      <c r="O43" s="16">
        <f>M43+L43+G43+D43</f>
        <v>13230</v>
      </c>
      <c r="P43" s="25">
        <f aca="true" t="shared" si="2" ref="P43:P49">O43*12</f>
        <v>158760</v>
      </c>
    </row>
    <row r="44" spans="1:16" ht="26.25">
      <c r="A44" s="4" t="s">
        <v>75</v>
      </c>
      <c r="B44" s="5" t="s">
        <v>45</v>
      </c>
      <c r="C44" s="22">
        <v>1</v>
      </c>
      <c r="D44" s="15">
        <v>5200</v>
      </c>
      <c r="E44" s="15"/>
      <c r="F44" s="12">
        <v>50</v>
      </c>
      <c r="G44" s="15">
        <v>4095</v>
      </c>
      <c r="H44" s="15"/>
      <c r="I44" s="15"/>
      <c r="J44" s="15"/>
      <c r="K44" s="12">
        <v>40</v>
      </c>
      <c r="L44" s="15">
        <v>2340</v>
      </c>
      <c r="M44" s="15">
        <v>650</v>
      </c>
      <c r="N44" s="15"/>
      <c r="O44" s="16">
        <f>D44+G44+L44+M44</f>
        <v>12285</v>
      </c>
      <c r="P44" s="25">
        <f t="shared" si="2"/>
        <v>147420</v>
      </c>
    </row>
    <row r="45" spans="1:16" ht="26.25">
      <c r="A45" s="4" t="s">
        <v>76</v>
      </c>
      <c r="B45" s="5" t="s">
        <v>45</v>
      </c>
      <c r="C45" s="22">
        <v>1</v>
      </c>
      <c r="D45" s="15">
        <v>5200</v>
      </c>
      <c r="E45" s="15"/>
      <c r="F45" s="12">
        <v>50</v>
      </c>
      <c r="G45" s="15">
        <v>3500</v>
      </c>
      <c r="H45" s="15"/>
      <c r="I45" s="15"/>
      <c r="J45" s="15"/>
      <c r="K45" s="12">
        <v>25</v>
      </c>
      <c r="L45" s="15">
        <v>1400</v>
      </c>
      <c r="M45" s="15">
        <v>400</v>
      </c>
      <c r="N45" s="15"/>
      <c r="O45" s="16">
        <f>M45+L45+G45+D45+N45</f>
        <v>10500</v>
      </c>
      <c r="P45" s="25">
        <f t="shared" si="2"/>
        <v>126000</v>
      </c>
    </row>
    <row r="46" spans="1:16" ht="26.25">
      <c r="A46" s="4" t="s">
        <v>77</v>
      </c>
      <c r="B46" s="5" t="s">
        <v>45</v>
      </c>
      <c r="C46" s="22">
        <v>1</v>
      </c>
      <c r="D46" s="15">
        <v>5200</v>
      </c>
      <c r="E46" s="15"/>
      <c r="F46" s="12">
        <v>50</v>
      </c>
      <c r="G46" s="15">
        <v>2725</v>
      </c>
      <c r="H46" s="15"/>
      <c r="I46" s="15"/>
      <c r="J46" s="15"/>
      <c r="K46" s="12"/>
      <c r="L46" s="15"/>
      <c r="M46" s="15">
        <v>250</v>
      </c>
      <c r="N46" s="15"/>
      <c r="O46" s="16">
        <f>N46+M46+L46+G46+D46</f>
        <v>8175</v>
      </c>
      <c r="P46" s="25">
        <f t="shared" si="2"/>
        <v>98100</v>
      </c>
    </row>
    <row r="47" spans="1:16" ht="26.25">
      <c r="A47" s="4" t="s">
        <v>78</v>
      </c>
      <c r="B47" s="5" t="s">
        <v>45</v>
      </c>
      <c r="C47" s="22">
        <v>1</v>
      </c>
      <c r="D47" s="15">
        <v>5200</v>
      </c>
      <c r="E47" s="15"/>
      <c r="F47" s="12">
        <v>50</v>
      </c>
      <c r="G47" s="15">
        <v>3300</v>
      </c>
      <c r="H47" s="15"/>
      <c r="I47" s="15"/>
      <c r="J47" s="15"/>
      <c r="K47" s="12">
        <v>20</v>
      </c>
      <c r="L47" s="15">
        <v>1100</v>
      </c>
      <c r="M47" s="15">
        <v>300</v>
      </c>
      <c r="N47" s="15"/>
      <c r="O47" s="16">
        <f>M47+L47+G47+D47+N47</f>
        <v>9900</v>
      </c>
      <c r="P47" s="25">
        <f t="shared" si="2"/>
        <v>118800</v>
      </c>
    </row>
    <row r="48" spans="1:16" ht="12.75">
      <c r="A48" s="4" t="s">
        <v>95</v>
      </c>
      <c r="B48" s="5" t="s">
        <v>70</v>
      </c>
      <c r="C48" s="22">
        <v>1</v>
      </c>
      <c r="D48" s="15">
        <v>4950</v>
      </c>
      <c r="E48" s="15"/>
      <c r="F48" s="12">
        <v>50</v>
      </c>
      <c r="G48" s="15">
        <v>3018.75</v>
      </c>
      <c r="H48" s="15"/>
      <c r="I48" s="15"/>
      <c r="J48" s="15"/>
      <c r="K48" s="12">
        <v>15</v>
      </c>
      <c r="L48" s="15">
        <v>787.5</v>
      </c>
      <c r="M48" s="15">
        <v>300</v>
      </c>
      <c r="N48" s="15"/>
      <c r="O48" s="16">
        <f>N48+M48+L48+G48+D48</f>
        <v>9056.25</v>
      </c>
      <c r="P48" s="25">
        <f t="shared" si="2"/>
        <v>108675</v>
      </c>
    </row>
    <row r="49" spans="1:16" ht="12.75">
      <c r="A49" s="4" t="s">
        <v>103</v>
      </c>
      <c r="B49" s="5" t="s">
        <v>70</v>
      </c>
      <c r="C49" s="22">
        <v>1</v>
      </c>
      <c r="D49" s="15">
        <v>4950</v>
      </c>
      <c r="E49" s="15"/>
      <c r="F49" s="12">
        <v>50</v>
      </c>
      <c r="G49" s="15">
        <v>3412.5</v>
      </c>
      <c r="H49" s="15"/>
      <c r="I49" s="15"/>
      <c r="J49" s="15"/>
      <c r="K49" s="12">
        <v>30</v>
      </c>
      <c r="L49" s="15">
        <v>1575</v>
      </c>
      <c r="M49" s="15">
        <v>300</v>
      </c>
      <c r="N49" s="15"/>
      <c r="O49" s="16">
        <f>D49+G49+L49+M49</f>
        <v>10237.5</v>
      </c>
      <c r="P49" s="25">
        <f t="shared" si="2"/>
        <v>122850</v>
      </c>
    </row>
    <row r="50" spans="1:16" ht="28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ht="12.75">
      <c r="A51" s="4" t="s">
        <v>79</v>
      </c>
      <c r="B51" s="5" t="s">
        <v>108</v>
      </c>
      <c r="C51" s="22">
        <v>1</v>
      </c>
      <c r="D51" s="15">
        <v>4400</v>
      </c>
      <c r="E51" s="15"/>
      <c r="F51" s="12">
        <v>50</v>
      </c>
      <c r="G51" s="15">
        <v>2200</v>
      </c>
      <c r="H51" s="15"/>
      <c r="I51" s="15"/>
      <c r="J51" s="15"/>
      <c r="K51" s="12"/>
      <c r="L51" s="15"/>
      <c r="M51" s="15"/>
      <c r="N51" s="15">
        <v>100</v>
      </c>
      <c r="O51" s="16">
        <f>M51+L51+G51+D51+N51</f>
        <v>6700</v>
      </c>
      <c r="P51" s="25">
        <f>O51*12</f>
        <v>80400</v>
      </c>
    </row>
    <row r="52" spans="1:16" ht="12.75">
      <c r="A52" s="4"/>
      <c r="B52" s="5"/>
      <c r="C52" s="22"/>
      <c r="D52" s="15"/>
      <c r="E52" s="15"/>
      <c r="F52" s="12"/>
      <c r="G52" s="15"/>
      <c r="H52" s="15"/>
      <c r="I52" s="15"/>
      <c r="J52" s="15"/>
      <c r="K52" s="12"/>
      <c r="L52" s="15"/>
      <c r="M52" s="15"/>
      <c r="N52" s="15"/>
      <c r="O52" s="16"/>
      <c r="P52" s="25"/>
    </row>
    <row r="53" spans="1:16" ht="38.25" customHeight="1">
      <c r="A53" s="37" t="s">
        <v>106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ht="12.75">
      <c r="A54" s="4" t="s">
        <v>80</v>
      </c>
      <c r="B54" s="5" t="s">
        <v>60</v>
      </c>
      <c r="C54" s="22">
        <v>1</v>
      </c>
      <c r="D54" s="15">
        <v>7000</v>
      </c>
      <c r="E54" s="15"/>
      <c r="F54" s="12">
        <v>50</v>
      </c>
      <c r="G54" s="15">
        <v>4843.75</v>
      </c>
      <c r="H54" s="15"/>
      <c r="I54" s="15"/>
      <c r="J54" s="15"/>
      <c r="K54" s="12">
        <v>25</v>
      </c>
      <c r="L54" s="15">
        <v>1937.5</v>
      </c>
      <c r="M54" s="15">
        <v>750</v>
      </c>
      <c r="N54" s="15"/>
      <c r="O54" s="16">
        <f>M54+L54+D54+G54</f>
        <v>14531.25</v>
      </c>
      <c r="P54" s="25">
        <f>O54*12</f>
        <v>174375</v>
      </c>
    </row>
    <row r="55" spans="1:16" ht="39">
      <c r="A55" s="4" t="s">
        <v>81</v>
      </c>
      <c r="B55" s="5" t="s">
        <v>71</v>
      </c>
      <c r="C55" s="22">
        <v>1</v>
      </c>
      <c r="D55" s="15">
        <v>5200</v>
      </c>
      <c r="E55" s="15"/>
      <c r="F55" s="12">
        <v>50</v>
      </c>
      <c r="G55" s="15">
        <v>3593.75</v>
      </c>
      <c r="H55" s="15"/>
      <c r="I55" s="15"/>
      <c r="J55" s="15"/>
      <c r="K55" s="12">
        <v>25</v>
      </c>
      <c r="L55" s="15">
        <v>1437.5</v>
      </c>
      <c r="M55" s="15">
        <v>550</v>
      </c>
      <c r="N55" s="15"/>
      <c r="O55" s="16">
        <f>M55+L55+G55+D55+N55</f>
        <v>10781.25</v>
      </c>
      <c r="P55" s="25">
        <f>O55*12</f>
        <v>129375</v>
      </c>
    </row>
    <row r="56" spans="1:16" ht="26.25">
      <c r="A56" s="4" t="s">
        <v>82</v>
      </c>
      <c r="B56" s="5" t="s">
        <v>72</v>
      </c>
      <c r="C56" s="22">
        <v>1</v>
      </c>
      <c r="D56" s="15">
        <v>5200</v>
      </c>
      <c r="E56" s="15"/>
      <c r="F56" s="12">
        <v>50</v>
      </c>
      <c r="G56" s="15">
        <v>3437.5</v>
      </c>
      <c r="H56" s="15"/>
      <c r="I56" s="15"/>
      <c r="J56" s="15"/>
      <c r="K56" s="12">
        <v>25</v>
      </c>
      <c r="L56" s="15">
        <v>1375</v>
      </c>
      <c r="M56" s="15">
        <v>300</v>
      </c>
      <c r="N56" s="15"/>
      <c r="O56" s="16">
        <f>M56+L56+G56+D56+N56</f>
        <v>10312.5</v>
      </c>
      <c r="P56" s="25">
        <f>O56*12</f>
        <v>123750</v>
      </c>
    </row>
    <row r="57" spans="1:16" ht="37.5" customHeight="1">
      <c r="A57" s="4" t="s">
        <v>96</v>
      </c>
      <c r="B57" s="5" t="s">
        <v>100</v>
      </c>
      <c r="C57" s="22">
        <v>1</v>
      </c>
      <c r="D57" s="15">
        <v>5200</v>
      </c>
      <c r="E57" s="15"/>
      <c r="F57" s="12">
        <v>50</v>
      </c>
      <c r="G57" s="15">
        <v>4130</v>
      </c>
      <c r="H57" s="15"/>
      <c r="I57" s="15"/>
      <c r="J57" s="15"/>
      <c r="K57" s="12">
        <v>40</v>
      </c>
      <c r="L57" s="15">
        <v>2360</v>
      </c>
      <c r="M57" s="15">
        <v>700</v>
      </c>
      <c r="N57" s="15"/>
      <c r="O57" s="16">
        <f>D57+G57+L57+M57</f>
        <v>12390</v>
      </c>
      <c r="P57" s="25">
        <f>O57*12</f>
        <v>148680</v>
      </c>
    </row>
    <row r="58" spans="1:16" ht="5.25" customHeight="1" hidden="1">
      <c r="A58" s="37" t="s">
        <v>73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ht="12.75" hidden="1">
      <c r="A59" s="4" t="s">
        <v>83</v>
      </c>
      <c r="B59" s="5"/>
      <c r="C59" s="22"/>
      <c r="D59" s="15"/>
      <c r="E59" s="15"/>
      <c r="F59" s="12"/>
      <c r="G59" s="15"/>
      <c r="H59" s="15"/>
      <c r="I59" s="15"/>
      <c r="J59" s="15"/>
      <c r="K59" s="12"/>
      <c r="L59" s="15"/>
      <c r="M59" s="15"/>
      <c r="N59" s="15"/>
      <c r="O59" s="16">
        <f>M59+L59+G59+D59</f>
        <v>0</v>
      </c>
      <c r="P59" s="25">
        <f aca="true" t="shared" si="3" ref="P59:P70">O59*12</f>
        <v>0</v>
      </c>
    </row>
    <row r="60" spans="1:16" ht="12.75" hidden="1">
      <c r="A60" s="4" t="s">
        <v>84</v>
      </c>
      <c r="B60" s="5"/>
      <c r="C60" s="22"/>
      <c r="D60" s="15"/>
      <c r="E60" s="15"/>
      <c r="F60" s="12"/>
      <c r="G60" s="15"/>
      <c r="H60" s="15"/>
      <c r="I60" s="15"/>
      <c r="J60" s="15"/>
      <c r="K60" s="12"/>
      <c r="L60" s="15"/>
      <c r="M60" s="15"/>
      <c r="N60" s="15"/>
      <c r="O60" s="16">
        <f aca="true" t="shared" si="4" ref="O60:O66">D60+G60+L60+M60</f>
        <v>0</v>
      </c>
      <c r="P60" s="25">
        <f t="shared" si="3"/>
        <v>0</v>
      </c>
    </row>
    <row r="61" spans="1:16" ht="12.75" hidden="1">
      <c r="A61" s="4" t="s">
        <v>85</v>
      </c>
      <c r="B61" s="5"/>
      <c r="C61" s="22"/>
      <c r="D61" s="15"/>
      <c r="E61" s="15"/>
      <c r="F61" s="12"/>
      <c r="G61" s="15"/>
      <c r="H61" s="15"/>
      <c r="I61" s="15"/>
      <c r="J61" s="15"/>
      <c r="K61" s="12"/>
      <c r="L61" s="15"/>
      <c r="M61" s="15"/>
      <c r="N61" s="15"/>
      <c r="O61" s="16">
        <f t="shared" si="4"/>
        <v>0</v>
      </c>
      <c r="P61" s="25">
        <f t="shared" si="3"/>
        <v>0</v>
      </c>
    </row>
    <row r="62" spans="1:16" ht="12.75" hidden="1">
      <c r="A62" s="4" t="s">
        <v>86</v>
      </c>
      <c r="B62" s="5"/>
      <c r="C62" s="22"/>
      <c r="D62" s="15"/>
      <c r="E62" s="15"/>
      <c r="F62" s="12"/>
      <c r="G62" s="15"/>
      <c r="H62" s="15"/>
      <c r="I62" s="15"/>
      <c r="J62" s="15"/>
      <c r="K62" s="12"/>
      <c r="L62" s="15"/>
      <c r="M62" s="15"/>
      <c r="N62" s="15"/>
      <c r="O62" s="16">
        <f t="shared" si="4"/>
        <v>0</v>
      </c>
      <c r="P62" s="25">
        <f>O62*12</f>
        <v>0</v>
      </c>
    </row>
    <row r="63" spans="1:16" ht="12.75" hidden="1">
      <c r="A63" s="4" t="s">
        <v>87</v>
      </c>
      <c r="B63" s="5"/>
      <c r="C63" s="22"/>
      <c r="D63" s="15"/>
      <c r="E63" s="15"/>
      <c r="F63" s="12"/>
      <c r="G63" s="15"/>
      <c r="H63" s="15"/>
      <c r="I63" s="15"/>
      <c r="J63" s="15"/>
      <c r="K63" s="12"/>
      <c r="L63" s="15"/>
      <c r="M63" s="15"/>
      <c r="N63" s="15"/>
      <c r="O63" s="16">
        <f t="shared" si="4"/>
        <v>0</v>
      </c>
      <c r="P63" s="25">
        <f t="shared" si="3"/>
        <v>0</v>
      </c>
    </row>
    <row r="64" spans="1:16" ht="12.75" hidden="1">
      <c r="A64" s="4" t="s">
        <v>91</v>
      </c>
      <c r="B64" s="5"/>
      <c r="C64" s="22"/>
      <c r="D64" s="15"/>
      <c r="E64" s="15"/>
      <c r="F64" s="12"/>
      <c r="G64" s="15"/>
      <c r="H64" s="15"/>
      <c r="I64" s="15"/>
      <c r="J64" s="15"/>
      <c r="K64" s="12"/>
      <c r="L64" s="15"/>
      <c r="M64" s="15"/>
      <c r="N64" s="15"/>
      <c r="O64" s="16">
        <f>D64+G64+L64+M64</f>
        <v>0</v>
      </c>
      <c r="P64" s="25">
        <f t="shared" si="3"/>
        <v>0</v>
      </c>
    </row>
    <row r="65" spans="1:16" ht="12.75" hidden="1">
      <c r="A65" s="4" t="s">
        <v>92</v>
      </c>
      <c r="B65" s="5"/>
      <c r="C65" s="22"/>
      <c r="D65" s="15"/>
      <c r="E65" s="15"/>
      <c r="F65" s="12"/>
      <c r="G65" s="15"/>
      <c r="H65" s="15"/>
      <c r="I65" s="15"/>
      <c r="J65" s="15"/>
      <c r="K65" s="12"/>
      <c r="L65" s="15"/>
      <c r="M65" s="15"/>
      <c r="N65" s="15"/>
      <c r="O65" s="16">
        <f t="shared" si="4"/>
        <v>0</v>
      </c>
      <c r="P65" s="25">
        <f t="shared" si="3"/>
        <v>0</v>
      </c>
    </row>
    <row r="66" spans="1:16" ht="12.75" hidden="1">
      <c r="A66" s="4" t="s">
        <v>93</v>
      </c>
      <c r="B66" s="5"/>
      <c r="C66" s="22"/>
      <c r="D66" s="15"/>
      <c r="E66" s="15"/>
      <c r="F66" s="12"/>
      <c r="G66" s="15"/>
      <c r="H66" s="15"/>
      <c r="I66" s="15"/>
      <c r="J66" s="15"/>
      <c r="K66" s="12"/>
      <c r="L66" s="15"/>
      <c r="M66" s="15"/>
      <c r="N66" s="15"/>
      <c r="O66" s="16">
        <f t="shared" si="4"/>
        <v>0</v>
      </c>
      <c r="P66" s="25">
        <f t="shared" si="3"/>
        <v>0</v>
      </c>
    </row>
    <row r="67" spans="1:16" ht="12.75" hidden="1">
      <c r="A67" s="4" t="s">
        <v>94</v>
      </c>
      <c r="B67" s="5"/>
      <c r="C67" s="22"/>
      <c r="D67" s="15"/>
      <c r="E67" s="15"/>
      <c r="F67" s="12"/>
      <c r="G67" s="15"/>
      <c r="H67" s="15"/>
      <c r="I67" s="15"/>
      <c r="J67" s="15"/>
      <c r="K67" s="12"/>
      <c r="L67" s="15"/>
      <c r="M67" s="15"/>
      <c r="N67" s="15"/>
      <c r="O67" s="16">
        <f>M67+L67+G67+D67+N67</f>
        <v>0</v>
      </c>
      <c r="P67" s="25">
        <f t="shared" si="3"/>
        <v>0</v>
      </c>
    </row>
    <row r="68" spans="1:16" ht="12.75" hidden="1">
      <c r="A68" s="4" t="s">
        <v>97</v>
      </c>
      <c r="B68" s="5"/>
      <c r="C68" s="22"/>
      <c r="D68" s="15"/>
      <c r="E68" s="15"/>
      <c r="F68" s="12"/>
      <c r="G68" s="15"/>
      <c r="H68" s="15"/>
      <c r="I68" s="15"/>
      <c r="J68" s="15"/>
      <c r="K68" s="12"/>
      <c r="L68" s="15"/>
      <c r="M68" s="15"/>
      <c r="N68" s="15"/>
      <c r="O68" s="16">
        <f>M68+L68+G68+D68+N68</f>
        <v>0</v>
      </c>
      <c r="P68" s="25">
        <f t="shared" si="3"/>
        <v>0</v>
      </c>
    </row>
    <row r="69" spans="1:16" ht="12.75" hidden="1">
      <c r="A69" s="4" t="s">
        <v>98</v>
      </c>
      <c r="B69" s="5"/>
      <c r="C69" s="22"/>
      <c r="D69" s="15"/>
      <c r="E69" s="15"/>
      <c r="F69" s="12"/>
      <c r="G69" s="15"/>
      <c r="H69" s="15"/>
      <c r="I69" s="15"/>
      <c r="J69" s="15"/>
      <c r="K69" s="12"/>
      <c r="L69" s="15"/>
      <c r="M69" s="15"/>
      <c r="N69" s="15"/>
      <c r="O69" s="16">
        <f>M69+L69+G69+D69+N69</f>
        <v>0</v>
      </c>
      <c r="P69" s="25">
        <f t="shared" si="3"/>
        <v>0</v>
      </c>
    </row>
    <row r="70" spans="1:16" ht="12.75" hidden="1">
      <c r="A70" s="4" t="s">
        <v>99</v>
      </c>
      <c r="B70" s="5"/>
      <c r="C70" s="22"/>
      <c r="D70" s="15"/>
      <c r="E70" s="15"/>
      <c r="F70" s="12"/>
      <c r="G70" s="15"/>
      <c r="H70" s="15"/>
      <c r="I70" s="15"/>
      <c r="J70" s="15"/>
      <c r="K70" s="12"/>
      <c r="L70" s="15"/>
      <c r="M70" s="15"/>
      <c r="N70" s="15"/>
      <c r="O70" s="16">
        <f>D70+G70+L70+M70+N70</f>
        <v>0</v>
      </c>
      <c r="P70" s="25">
        <f t="shared" si="3"/>
        <v>0</v>
      </c>
    </row>
    <row r="71" spans="1:16" ht="15">
      <c r="A71" s="32" t="s">
        <v>104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</row>
    <row r="72" spans="1:16" ht="12.75">
      <c r="A72" s="4" t="s">
        <v>83</v>
      </c>
      <c r="B72" s="5" t="s">
        <v>60</v>
      </c>
      <c r="C72" s="22">
        <v>1</v>
      </c>
      <c r="D72" s="15">
        <v>7000</v>
      </c>
      <c r="E72" s="15"/>
      <c r="F72" s="12">
        <v>50</v>
      </c>
      <c r="G72" s="15">
        <v>4500</v>
      </c>
      <c r="H72" s="15"/>
      <c r="I72" s="15"/>
      <c r="J72" s="15"/>
      <c r="K72" s="12">
        <v>20</v>
      </c>
      <c r="L72" s="15">
        <v>1500</v>
      </c>
      <c r="M72" s="15">
        <v>500</v>
      </c>
      <c r="N72" s="15"/>
      <c r="O72" s="16">
        <f>D72+G72+L72+M72</f>
        <v>13500</v>
      </c>
      <c r="P72" s="25">
        <f>O72*12</f>
        <v>162000</v>
      </c>
    </row>
    <row r="73" spans="1:16" ht="39">
      <c r="A73" s="4" t="s">
        <v>84</v>
      </c>
      <c r="B73" s="30" t="s">
        <v>63</v>
      </c>
      <c r="C73" s="22">
        <v>1</v>
      </c>
      <c r="D73" s="15">
        <v>4950</v>
      </c>
      <c r="E73" s="15"/>
      <c r="F73" s="12">
        <v>50</v>
      </c>
      <c r="G73" s="15">
        <v>3437.5</v>
      </c>
      <c r="H73" s="15"/>
      <c r="I73" s="15"/>
      <c r="J73" s="15"/>
      <c r="K73" s="12">
        <v>25</v>
      </c>
      <c r="L73" s="15">
        <v>1375</v>
      </c>
      <c r="M73" s="15">
        <v>550</v>
      </c>
      <c r="N73" s="15"/>
      <c r="O73" s="16">
        <f>D73+G73+L73+M73</f>
        <v>10312.5</v>
      </c>
      <c r="P73" s="25">
        <f>O73*12</f>
        <v>123750</v>
      </c>
    </row>
    <row r="74" spans="1:16" ht="12.75">
      <c r="A74" s="4"/>
      <c r="B74" s="5"/>
      <c r="C74" s="22"/>
      <c r="D74" s="15"/>
      <c r="E74" s="15"/>
      <c r="F74" s="12"/>
      <c r="G74" s="15"/>
      <c r="H74" s="15"/>
      <c r="I74" s="15"/>
      <c r="J74" s="15"/>
      <c r="K74" s="12"/>
      <c r="L74" s="15"/>
      <c r="M74" s="15"/>
      <c r="N74" s="15"/>
      <c r="O74" s="16"/>
      <c r="P74" s="25"/>
    </row>
    <row r="75" spans="1:16" ht="29.25" customHeight="1">
      <c r="A75" s="37" t="s">
        <v>74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6" ht="12.75">
      <c r="A76" s="4" t="s">
        <v>85</v>
      </c>
      <c r="B76" s="5" t="s">
        <v>24</v>
      </c>
      <c r="C76" s="22">
        <v>1</v>
      </c>
      <c r="D76" s="15">
        <v>3565</v>
      </c>
      <c r="E76" s="15"/>
      <c r="F76" s="12"/>
      <c r="G76" s="15"/>
      <c r="H76" s="15">
        <v>891.25</v>
      </c>
      <c r="I76" s="15">
        <v>891.25</v>
      </c>
      <c r="J76" s="15">
        <v>891.25</v>
      </c>
      <c r="K76" s="12"/>
      <c r="L76" s="15"/>
      <c r="M76" s="15"/>
      <c r="N76" s="15">
        <v>461.25</v>
      </c>
      <c r="O76" s="16">
        <f>D76+M76+G76+L76+H76+I76+J76+N76</f>
        <v>6700</v>
      </c>
      <c r="P76" s="25">
        <f>O76*12</f>
        <v>80400</v>
      </c>
    </row>
    <row r="77" spans="1:16" ht="15" customHeight="1">
      <c r="A77" s="4" t="s">
        <v>86</v>
      </c>
      <c r="B77" s="5" t="s">
        <v>110</v>
      </c>
      <c r="C77" s="22">
        <v>5</v>
      </c>
      <c r="D77" s="15">
        <v>17705</v>
      </c>
      <c r="E77" s="15"/>
      <c r="F77" s="12"/>
      <c r="G77" s="15"/>
      <c r="H77" s="15"/>
      <c r="I77" s="15"/>
      <c r="J77" s="15"/>
      <c r="K77" s="12"/>
      <c r="L77" s="15"/>
      <c r="M77" s="15"/>
      <c r="N77" s="15">
        <v>15795</v>
      </c>
      <c r="O77" s="16">
        <f>D77+N77</f>
        <v>33500</v>
      </c>
      <c r="P77" s="25">
        <f>O77*12</f>
        <v>402000</v>
      </c>
    </row>
    <row r="78" spans="1:16" ht="15" customHeight="1">
      <c r="A78" s="4" t="s">
        <v>87</v>
      </c>
      <c r="B78" s="5" t="s">
        <v>111</v>
      </c>
      <c r="C78" s="22">
        <v>0.5</v>
      </c>
      <c r="D78" s="15">
        <v>1770.5</v>
      </c>
      <c r="E78" s="15"/>
      <c r="F78" s="12"/>
      <c r="G78" s="15"/>
      <c r="H78" s="15"/>
      <c r="I78" s="15"/>
      <c r="J78" s="15"/>
      <c r="K78" s="12"/>
      <c r="L78" s="15"/>
      <c r="M78" s="15"/>
      <c r="N78" s="15">
        <v>1579.5</v>
      </c>
      <c r="O78" s="16">
        <f>N78+D78</f>
        <v>3350</v>
      </c>
      <c r="P78" s="25">
        <f>O78*12</f>
        <v>40200</v>
      </c>
    </row>
    <row r="79" spans="1:16" ht="26.25">
      <c r="A79" s="4" t="s">
        <v>91</v>
      </c>
      <c r="B79" s="5" t="s">
        <v>48</v>
      </c>
      <c r="C79" s="22">
        <v>1</v>
      </c>
      <c r="D79" s="15">
        <v>3541</v>
      </c>
      <c r="E79" s="15"/>
      <c r="F79" s="12"/>
      <c r="G79" s="15"/>
      <c r="H79" s="15"/>
      <c r="I79" s="15">
        <v>354.1</v>
      </c>
      <c r="J79" s="15"/>
      <c r="K79" s="12"/>
      <c r="L79" s="15"/>
      <c r="M79" s="15"/>
      <c r="N79" s="15">
        <v>3159</v>
      </c>
      <c r="O79" s="16">
        <f>N79+I79+D79</f>
        <v>7054.1</v>
      </c>
      <c r="P79" s="25">
        <f>O79*12</f>
        <v>84649.20000000001</v>
      </c>
    </row>
    <row r="80" spans="1:16" ht="15">
      <c r="A80" s="32" t="s">
        <v>101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</row>
    <row r="81" spans="1:16" ht="12.75">
      <c r="A81" s="4" t="s">
        <v>92</v>
      </c>
      <c r="B81" s="5" t="s">
        <v>60</v>
      </c>
      <c r="C81" s="22">
        <v>1</v>
      </c>
      <c r="D81" s="15">
        <v>7000</v>
      </c>
      <c r="E81" s="15"/>
      <c r="F81" s="12">
        <v>50</v>
      </c>
      <c r="G81" s="15">
        <v>5037.5</v>
      </c>
      <c r="H81" s="15"/>
      <c r="I81" s="15"/>
      <c r="J81" s="15"/>
      <c r="K81" s="12">
        <v>30</v>
      </c>
      <c r="L81" s="15">
        <v>2325</v>
      </c>
      <c r="M81" s="15">
        <v>750</v>
      </c>
      <c r="N81" s="15"/>
      <c r="O81" s="16">
        <f>D81+G81+L81+M81</f>
        <v>15112.5</v>
      </c>
      <c r="P81" s="25">
        <f>O81*12</f>
        <v>181350</v>
      </c>
    </row>
    <row r="82" spans="1:16" ht="12.75">
      <c r="A82" s="4" t="s">
        <v>93</v>
      </c>
      <c r="B82" s="5" t="s">
        <v>102</v>
      </c>
      <c r="C82" s="22">
        <v>1</v>
      </c>
      <c r="D82" s="15">
        <v>5200</v>
      </c>
      <c r="E82" s="15"/>
      <c r="F82" s="12">
        <v>50</v>
      </c>
      <c r="G82" s="15">
        <v>2700</v>
      </c>
      <c r="H82" s="15"/>
      <c r="I82" s="15"/>
      <c r="J82" s="15"/>
      <c r="K82" s="12"/>
      <c r="L82" s="15"/>
      <c r="M82" s="15">
        <v>200</v>
      </c>
      <c r="N82" s="15"/>
      <c r="O82" s="16">
        <f>D82+G82+L82+M82</f>
        <v>8100</v>
      </c>
      <c r="P82" s="25">
        <f>O82*12</f>
        <v>97200</v>
      </c>
    </row>
    <row r="83" spans="1:16" ht="12.75">
      <c r="A83" s="4" t="s">
        <v>94</v>
      </c>
      <c r="B83" s="5" t="s">
        <v>102</v>
      </c>
      <c r="C83" s="22">
        <v>1</v>
      </c>
      <c r="D83" s="15">
        <v>5200</v>
      </c>
      <c r="E83" s="15"/>
      <c r="F83" s="12">
        <v>50</v>
      </c>
      <c r="G83" s="15">
        <v>3593.75</v>
      </c>
      <c r="H83" s="15"/>
      <c r="I83" s="15"/>
      <c r="J83" s="15"/>
      <c r="K83" s="12">
        <v>25</v>
      </c>
      <c r="L83" s="15">
        <v>1437.5</v>
      </c>
      <c r="M83" s="15">
        <v>550</v>
      </c>
      <c r="N83" s="15"/>
      <c r="O83" s="16">
        <f>D83+G83+L83+M83</f>
        <v>10781.25</v>
      </c>
      <c r="P83" s="25">
        <f>O83*12</f>
        <v>129375</v>
      </c>
    </row>
    <row r="84" spans="1:16" ht="12.75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4"/>
    </row>
    <row r="85" spans="1:16" ht="12.75">
      <c r="A85" s="4"/>
      <c r="B85" s="5"/>
      <c r="C85" s="22"/>
      <c r="D85" s="15"/>
      <c r="E85" s="15"/>
      <c r="F85" s="12"/>
      <c r="G85" s="15"/>
      <c r="H85" s="15"/>
      <c r="I85" s="15"/>
      <c r="J85" s="15"/>
      <c r="K85" s="12"/>
      <c r="L85" s="15"/>
      <c r="M85" s="15"/>
      <c r="N85" s="15"/>
      <c r="O85" s="16">
        <f>D85+G85+L85+M85</f>
        <v>0</v>
      </c>
      <c r="P85" s="25">
        <f>O85*12</f>
        <v>0</v>
      </c>
    </row>
    <row r="86" spans="1:16" ht="12.75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1:16" ht="12.75">
      <c r="A87" s="40" t="s">
        <v>25</v>
      </c>
      <c r="B87" s="40"/>
      <c r="C87" s="11">
        <v>61.5</v>
      </c>
      <c r="D87" s="11">
        <f>D14+D15+D16+D17+D18+D19+D20+D21+D22+D23+D24+D26+D27+D28+D29+D30+D31+D32+D34+D35+D38+D39+D40+D36+D41+D43+D44+D45+D46+D47+D48+D49+D51+D52+D54+D55+D56+D57+D72+D73+D82+D59+D60+D61+D62+D63+D64+D65+D66+D67+D68+D69+D70+D76+D79+D81+D83+D85+D77</f>
        <v>375611</v>
      </c>
      <c r="E87" s="11"/>
      <c r="F87" s="10"/>
      <c r="G87" s="11">
        <f>G14+G15+G16+G17+G18+G19+G20+G21+G22+G23+G26+G27+G28+G29+G30+G32+G34+G35+G36+G38+G39+G40+G43+G44+G45+G46+G47+G48+G49+G51+G54+G55+G56+G57+G59+G60+G61+G62+G63+G64+G65+G66+G67+G68+G69+G70+G72+G73+G76+G79+G81+G82+G83+G85</f>
        <v>214115</v>
      </c>
      <c r="H87" s="11">
        <f>SUM(H14:H86)</f>
        <v>891.25</v>
      </c>
      <c r="I87" s="16">
        <f>SUM(I76:I86)+I36</f>
        <v>3845.35</v>
      </c>
      <c r="J87" s="16">
        <f>SUM(J76:J86)</f>
        <v>891.25</v>
      </c>
      <c r="K87" s="10"/>
      <c r="L87" s="11">
        <f>L14+L15+L16+L17+L18+L19+L20+L21+L22+L23+L26+L27+L28+L29+L30+L32+L34+L35+L36+L38+L39+L40+L43+L44+L45+L46+L47+L48+L49+L51+L54+L55+L56+L57+L59+L60+L61+L62+L63+L64+L65+L66+L67+L68+L69+L70+L72+L73+L76+L79+L81+L82+L83+L85</f>
        <v>60830</v>
      </c>
      <c r="M87" s="11">
        <f>M14+M15+M16+M17+M18+M19+M20+M21+M22+M23+M26+M27+M28+M29+M30+M32+M34+M35+M36+M38+M39+M40+M43+M44+M45+M46+M47+M48+M49+M51+M54+M55+M56+M57+M59+M60+M61+M62+M63+M64+M65+M66+M67+M68+M69+M70+M72+M73+M76+M79+M81+M82+M83+M85</f>
        <v>16600</v>
      </c>
      <c r="N87" s="11">
        <f>N51+N30+N76+N79+N77+N27</f>
        <v>23265.25</v>
      </c>
      <c r="O87" s="11">
        <f>O14+O15+O16+O17+O18+O19+O20+O21+O22+O23+O26+O27+O28+O29+O30+O32+O34+O35+O36+O38+O39+O40+O24+O41+O43+O44+O45+O46+O47+O48+O49+O51+O52+O54+O55+O56+O57+O5+O59+O60+O61+O62+O63+O64+O65+O66+O67+O68+O69+O70+O72+O73+O74+O76+O79+O81+O82+O83+O85+O77</f>
        <v>696049.1</v>
      </c>
      <c r="P87" s="25">
        <f>P14+P15+P16+P17+P18+P19+P20+P21+P22+P23+P26+P27+P28+P29+P30+P32+P34+P35+P36+P38+P39+P40+P43+P44+P45+P46+P47+P48+P49+P51+P54+P55+P56+P57+P59+P60+P61+P62+P63+P64+P65+P66+P67+P68+P69+P70+P72+P73+P76+P79+P81+P82+P83+P85+P77</f>
        <v>8352589.2</v>
      </c>
    </row>
    <row r="88" spans="2:15" ht="30.75" customHeight="1">
      <c r="B88" s="6" t="s">
        <v>27</v>
      </c>
      <c r="D88" s="41"/>
      <c r="E88" s="41"/>
      <c r="F88" s="41"/>
      <c r="G88" s="41"/>
      <c r="I88" s="24"/>
      <c r="J88" s="7" t="s">
        <v>114</v>
      </c>
      <c r="O88" s="7"/>
    </row>
    <row r="89" spans="5:19" ht="12.75">
      <c r="E89" s="9" t="s">
        <v>28</v>
      </c>
      <c r="F89" s="9"/>
      <c r="J89" s="39" t="s">
        <v>2</v>
      </c>
      <c r="K89" s="39"/>
      <c r="L89" s="9"/>
      <c r="S89" s="8"/>
    </row>
    <row r="90" spans="2:15" ht="15">
      <c r="B90" s="6" t="s">
        <v>29</v>
      </c>
      <c r="D90" s="20"/>
      <c r="H90" s="20"/>
      <c r="I90" s="20"/>
      <c r="J90" s="20"/>
      <c r="O90" s="20"/>
    </row>
    <row r="91" spans="2:10" ht="15">
      <c r="B91" s="6" t="s">
        <v>30</v>
      </c>
      <c r="C91" s="8"/>
      <c r="D91" s="41"/>
      <c r="E91" s="41"/>
      <c r="F91" s="41"/>
      <c r="G91" s="41"/>
      <c r="I91" s="8"/>
      <c r="J91" s="7" t="s">
        <v>109</v>
      </c>
    </row>
    <row r="92" spans="5:19" ht="12.75">
      <c r="E92" s="9" t="s">
        <v>28</v>
      </c>
      <c r="F92" s="9"/>
      <c r="J92" s="39" t="s">
        <v>2</v>
      </c>
      <c r="K92" s="39"/>
      <c r="L92" s="9"/>
      <c r="S92" s="8"/>
    </row>
  </sheetData>
  <sheetProtection/>
  <mergeCells count="40">
    <mergeCell ref="A84:P84"/>
    <mergeCell ref="J10:K10"/>
    <mergeCell ref="J9:K9"/>
    <mergeCell ref="N8:O8"/>
    <mergeCell ref="J8:K8"/>
    <mergeCell ref="K1:M1"/>
    <mergeCell ref="J5:O5"/>
    <mergeCell ref="N9:O9"/>
    <mergeCell ref="J7:N7"/>
    <mergeCell ref="A33:P33"/>
    <mergeCell ref="J2:N3"/>
    <mergeCell ref="A11:A12"/>
    <mergeCell ref="B11:B12"/>
    <mergeCell ref="C11:C12"/>
    <mergeCell ref="D11:D12"/>
    <mergeCell ref="E11:H11"/>
    <mergeCell ref="I11:N11"/>
    <mergeCell ref="F12:G12"/>
    <mergeCell ref="N10:O10"/>
    <mergeCell ref="A2:H4"/>
    <mergeCell ref="A7:H8"/>
    <mergeCell ref="K12:L12"/>
    <mergeCell ref="J92:K92"/>
    <mergeCell ref="O11:O12"/>
    <mergeCell ref="A87:B87"/>
    <mergeCell ref="D88:G88"/>
    <mergeCell ref="D91:G91"/>
    <mergeCell ref="A80:P80"/>
    <mergeCell ref="J89:K89"/>
    <mergeCell ref="A86:P86"/>
    <mergeCell ref="A71:P71"/>
    <mergeCell ref="A13:P13"/>
    <mergeCell ref="P11:P12"/>
    <mergeCell ref="A53:P53"/>
    <mergeCell ref="A58:P58"/>
    <mergeCell ref="A75:P75"/>
    <mergeCell ref="A50:P50"/>
    <mergeCell ref="A42:P42"/>
    <mergeCell ref="A37:P37"/>
    <mergeCell ref="A25:P25"/>
  </mergeCells>
  <printOptions/>
  <pageMargins left="0.6692913385826772" right="0.2362204724409449" top="0.2362204724409449" bottom="0.35433070866141736" header="0.1968503937007874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2023-12-20T13:42:08Z</cp:lastPrinted>
  <dcterms:created xsi:type="dcterms:W3CDTF">2007-05-04T07:21:52Z</dcterms:created>
  <dcterms:modified xsi:type="dcterms:W3CDTF">2024-01-03T09:16:10Z</dcterms:modified>
  <cp:category/>
  <cp:version/>
  <cp:contentType/>
  <cp:contentStatus/>
</cp:coreProperties>
</file>