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820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Лист3!$A$1:$J$67</definedName>
  </definedNames>
  <calcPr calcId="144525"/>
</workbook>
</file>

<file path=xl/calcChain.xml><?xml version="1.0" encoding="utf-8"?>
<calcChain xmlns="http://schemas.openxmlformats.org/spreadsheetml/2006/main">
  <c r="H21" i="3" l="1"/>
  <c r="I52" i="3" l="1"/>
  <c r="J52" i="3"/>
  <c r="H32" i="3"/>
  <c r="H28" i="3"/>
  <c r="G36" i="3" l="1"/>
  <c r="G35" i="3"/>
  <c r="G34" i="3"/>
  <c r="G31" i="3"/>
  <c r="G30" i="3"/>
  <c r="G29" i="3"/>
  <c r="G28" i="3"/>
  <c r="G27" i="3"/>
  <c r="G25" i="3"/>
  <c r="G24" i="3"/>
  <c r="G18" i="3"/>
  <c r="G15" i="3"/>
  <c r="H52" i="3"/>
  <c r="J37" i="3" l="1"/>
  <c r="I37" i="3"/>
  <c r="H37" i="3"/>
  <c r="J43" i="3"/>
  <c r="J47" i="3"/>
  <c r="H47" i="3"/>
  <c r="H46" i="3"/>
  <c r="I14" i="3" l="1"/>
  <c r="J14" i="3" s="1"/>
  <c r="J11" i="3" s="1"/>
  <c r="I32" i="3" l="1"/>
  <c r="G32" i="3" s="1"/>
  <c r="H23" i="3"/>
  <c r="H14" i="3" l="1"/>
  <c r="G14" i="3" s="1"/>
  <c r="H13" i="3"/>
  <c r="H11" i="3" l="1"/>
  <c r="G52" i="3"/>
  <c r="G50" i="3"/>
  <c r="G49" i="3"/>
  <c r="G42" i="3"/>
  <c r="G41" i="3"/>
  <c r="G40" i="3"/>
  <c r="G37" i="3" l="1"/>
  <c r="I23" i="3"/>
  <c r="G23" i="3" s="1"/>
  <c r="I22" i="3"/>
  <c r="G22" i="3" s="1"/>
  <c r="I21" i="3"/>
  <c r="G21" i="3" s="1"/>
  <c r="I20" i="3"/>
  <c r="G20" i="3" s="1"/>
  <c r="I19" i="3"/>
  <c r="G19" i="3" s="1"/>
  <c r="I17" i="3"/>
  <c r="G17" i="3" s="1"/>
  <c r="I16" i="3"/>
  <c r="G16" i="3" s="1"/>
  <c r="I13" i="3"/>
  <c r="G13" i="3" l="1"/>
  <c r="I51" i="3"/>
  <c r="G51" i="3" l="1"/>
  <c r="G47" i="3" s="1"/>
  <c r="I47" i="3"/>
  <c r="I33" i="3"/>
  <c r="G33" i="3" l="1"/>
  <c r="G11" i="3" s="1"/>
  <c r="I11" i="3"/>
  <c r="I46" i="3"/>
  <c r="G46" i="3"/>
  <c r="I45" i="3"/>
  <c r="I43" i="3" s="1"/>
  <c r="H45" i="3"/>
  <c r="H43" i="3" s="1"/>
  <c r="G45" i="3" l="1"/>
  <c r="G43" i="3" s="1"/>
  <c r="H67" i="3" l="1"/>
  <c r="J67" i="3"/>
  <c r="I67" i="3"/>
  <c r="G67" i="3" l="1"/>
  <c r="G39" i="3"/>
  <c r="H54" i="3"/>
  <c r="G54" i="3" l="1"/>
  <c r="G53" i="3"/>
  <c r="G64" i="3" l="1"/>
  <c r="H62" i="3"/>
  <c r="G62" i="3" s="1"/>
  <c r="G66" i="3"/>
  <c r="G63" i="3"/>
  <c r="J62" i="3"/>
  <c r="I62" i="3"/>
  <c r="G65" i="3"/>
  <c r="G55" i="3" l="1"/>
</calcChain>
</file>

<file path=xl/sharedStrings.xml><?xml version="1.0" encoding="utf-8"?>
<sst xmlns="http://schemas.openxmlformats.org/spreadsheetml/2006/main" count="249" uniqueCount="179">
  <si>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</si>
  <si>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</si>
  <si>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</si>
  <si>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</si>
  <si>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</si>
  <si>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</si>
  <si>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</si>
  <si>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</si>
  <si>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</si>
  <si>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</si>
  <si>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</si>
  <si>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</si>
  <si>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</si>
  <si>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</si>
  <si>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</si>
  <si>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</si>
  <si>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</si>
  <si>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</si>
  <si>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</si>
  <si>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</si>
  <si>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</si>
  <si>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</si>
  <si>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</si>
  <si>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</si>
  <si>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</si>
  <si>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</si>
  <si>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</si>
  <si>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</si>
  <si>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</si>
  <si>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</si>
  <si>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</si>
  <si>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</si>
  <si>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</si>
  <si>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</si>
  <si>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</si>
  <si>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</si>
  <si>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</si>
  <si>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</si>
  <si>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</si>
  <si>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</si>
  <si>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</si>
  <si>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</si>
  <si>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</si>
  <si>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</si>
  <si>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</si>
  <si>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</si>
  <si>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</si>
  <si>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</si>
  <si>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</si>
  <si>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</si>
  <si>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</si>
  <si>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</si>
  <si>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</si>
  <si>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</si>
  <si>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</si>
  <si>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</si>
  <si>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</si>
  <si>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</si>
  <si>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</si>
  <si>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</si>
  <si>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</si>
  <si>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</si>
  <si>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</si>
  <si>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</si>
  <si>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</si>
  <si>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</si>
  <si>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</si>
  <si>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</si>
  <si>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</si>
  <si>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</si>
  <si>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</si>
  <si>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</si>
  <si>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</si>
  <si>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</si>
  <si>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</si>
  <si>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</si>
  <si>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</si>
  <si>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</si>
  <si>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</si>
  <si>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</si>
  <si>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</si>
  <si>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</si>
  <si>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</si>
  <si>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</si>
  <si>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</si>
  <si>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</si>
  <si>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</si>
  <si>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</si>
  <si>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</si>
  <si>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</si>
  <si>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</si>
  <si>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</si>
  <si>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</si>
  <si>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</si>
  <si>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</si>
  <si>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</si>
  <si>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</si>
  <si>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</si>
  <si>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</si>
  <si>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</si>
  <si>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</si>
  <si>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</si>
  <si>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</si>
  <si>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</si>
  <si>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</si>
  <si>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</si>
  <si>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</si>
  <si>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</si>
  <si>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</si>
  <si>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</si>
  <si>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</si>
  <si>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</si>
  <si>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</si>
  <si>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</si>
  <si>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</si>
  <si>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</si>
  <si>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</si>
  <si>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</si>
  <si>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</si>
  <si>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</si>
  <si>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</si>
  <si>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</si>
  <si>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</si>
  <si>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</si>
  <si>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</si>
  <si>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</si>
  <si>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</si>
  <si>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</si>
  <si>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</si>
  <si>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</si>
  <si>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</si>
  <si>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</si>
  <si>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</si>
  <si>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</si>
  <si>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</si>
  <si>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</si>
  <si>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</si>
  <si>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</si>
  <si>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</si>
  <si>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</si>
  <si>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</si>
  <si>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</si>
  <si>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</si>
  <si>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</si>
  <si>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</si>
  <si>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</si>
  <si>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</si>
  <si>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</si>
  <si>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</si>
  <si>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</si>
  <si>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</si>
  <si>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</si>
  <si>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</si>
  <si>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</si>
  <si>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</si>
  <si>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</si>
  <si>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</si>
  <si>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</si>
  <si>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>Додаток № 6</t>
  </si>
  <si>
    <t>0118220</t>
  </si>
  <si>
    <t>Програма територіальної оборони Рожищенської міської територіальної громади,покращення матеріально-технічного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підтримки на 2025 рік</t>
  </si>
  <si>
    <t>26.03.2021 №6/6</t>
  </si>
  <si>
    <t>Програма фінансовї підтримки комунальних підприємств Рожищенської міської ради на 2025 рік</t>
  </si>
  <si>
    <t>29.04.2025 р т№</t>
  </si>
  <si>
    <t>7110</t>
  </si>
  <si>
    <t>Реалізація програм в галузі сільського господарства</t>
  </si>
  <si>
    <t>Програма розвитку агропромислового комплексу Рожищенської міської територіальної громади на 2025 рік</t>
  </si>
  <si>
    <t>27.05.2025 р. №</t>
  </si>
  <si>
    <t>0117110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</si>
  <si>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</si>
  <si>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</si>
  <si>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</si>
  <si>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</si>
  <si>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 індивідуального житлового будівництва на селі "Власний дім " на території Рожищенської міської територіальної громади на 2024-2026 роки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</si>
  <si>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</si>
  <si>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</si>
  <si>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</si>
  <si>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</si>
  <si>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від   26.06.2025 року № 58/9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</si>
</sst>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2" fillId="0" borderId="0"/>
    <xf numFmtId="0" fontId="8" fillId="0" borderId="0"/>
    <xf numFmtId="0" fontId="7" fillId="0" borderId="0"/>
    <xf numFmtId="0" fontId="13" fillId="3" borderId="9" applyNumberFormat="0" applyFont="0" applyAlignment="0" applyProtection="0"/>
    <xf numFmtId="0" fontId="23" fillId="0" borderId="0"/>
    <xf numFmtId="0" fontId="1" fillId="0" borderId="0"/>
  </cellStyleXfs>
  <cellXfs count="149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justify"/>
    </xf>
    <xf numFmtId="0" fontId="4" fillId="0" borderId="0" xfId="0" applyFont="1" applyFill="1" applyBorder="1"/>
    <xf numFmtId="0" fontId="5" fillId="0" borderId="0" xfId="0" applyFont="1" applyFill="1" applyBorder="1"/>
    <xf numFmtId="1" fontId="5" fillId="0" borderId="0" xfId="0" applyNumberFormat="1" applyFont="1" applyFill="1"/>
    <xf numFmtId="0" fontId="9" fillId="0" borderId="0" xfId="0" applyFont="1" applyFill="1" applyBorder="1"/>
    <xf numFmtId="0" fontId="11" fillId="2" borderId="1" xfId="0" applyFont="1" applyFill="1" applyBorder="1" applyAlignment="1">
      <alignment horizontal="justify" vertical="center"/>
    </xf>
    <xf numFmtId="4" fontId="11" fillId="0" borderId="1" xfId="0" applyNumberFormat="1" applyFont="1" applyFill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2" fontId="11" fillId="0" borderId="1" xfId="2" quotePrefix="1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2" applyNumberFormat="1" applyFont="1" applyBorder="1" applyAlignment="1">
      <alignment vertical="center" wrapText="1"/>
    </xf>
    <xf numFmtId="0" fontId="16" fillId="0" borderId="0" xfId="0" applyFont="1" applyFill="1"/>
    <xf numFmtId="0" fontId="17" fillId="0" borderId="0" xfId="0" applyFont="1" applyFill="1" applyAlignment="1">
      <alignment horizontal="center"/>
    </xf>
    <xf numFmtId="0" fontId="16" fillId="0" borderId="0" xfId="0" applyFont="1" applyFill="1" applyBorder="1"/>
    <xf numFmtId="49" fontId="11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/>
    </xf>
    <xf numFmtId="0" fontId="11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 shrinkToFit="1"/>
    </xf>
    <xf numFmtId="0" fontId="18" fillId="0" borderId="0" xfId="0" applyFont="1" applyFill="1" applyAlignment="1"/>
    <xf numFmtId="49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0" fontId="20" fillId="0" borderId="0" xfId="0" applyFont="1" applyFill="1" applyBorder="1"/>
    <xf numFmtId="4" fontId="4" fillId="0" borderId="0" xfId="0" applyNumberFormat="1" applyFont="1" applyFill="1" applyBorder="1"/>
    <xf numFmtId="0" fontId="21" fillId="0" borderId="0" xfId="0" applyFont="1" applyFill="1"/>
    <xf numFmtId="0" fontId="22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 applyAlignment="1"/>
    <xf numFmtId="0" fontId="17" fillId="0" borderId="0" xfId="0" applyFont="1" applyFill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Fill="1" applyAlignment="1">
      <alignment horizontal="center" wrapText="1"/>
    </xf>
    <xf numFmtId="0" fontId="9" fillId="0" borderId="0" xfId="6" applyFont="1" applyAlignment="1">
      <alignment horizontal="left"/>
    </xf>
    <xf numFmtId="0" fontId="9" fillId="0" borderId="0" xfId="6" applyFont="1" applyAlignment="1">
      <alignment horizontal="right"/>
    </xf>
    <xf numFmtId="0" fontId="24" fillId="0" borderId="0" xfId="0" applyNumberFormat="1" applyFont="1" applyFill="1" applyBorder="1" applyAlignment="1" applyProtection="1">
      <alignment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" fontId="22" fillId="2" borderId="0" xfId="0" applyNumberFormat="1" applyFont="1" applyFill="1"/>
    <xf numFmtId="0" fontId="22" fillId="2" borderId="0" xfId="0" applyFont="1" applyFill="1" applyAlignment="1"/>
    <xf numFmtId="0" fontId="18" fillId="2" borderId="0" xfId="0" applyFont="1" applyFill="1" applyAlignment="1"/>
    <xf numFmtId="1" fontId="16" fillId="2" borderId="0" xfId="0" applyNumberFormat="1" applyFont="1" applyFill="1"/>
    <xf numFmtId="0" fontId="22" fillId="2" borderId="0" xfId="0" applyFont="1" applyFill="1" applyAlignment="1">
      <alignment horizont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/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Border="1"/>
    <xf numFmtId="0" fontId="26" fillId="0" borderId="0" xfId="0" applyFont="1" applyFill="1"/>
    <xf numFmtId="0" fontId="17" fillId="0" borderId="0" xfId="0" applyFont="1" applyFill="1"/>
    <xf numFmtId="0" fontId="17" fillId="0" borderId="0" xfId="0" applyFont="1" applyFill="1" applyBorder="1"/>
    <xf numFmtId="0" fontId="20" fillId="0" borderId="0" xfId="0" applyFont="1" applyFill="1"/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justify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6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vertical="center" wrapText="1"/>
    </xf>
    <xf numFmtId="4" fontId="9" fillId="0" borderId="1" xfId="7" quotePrefix="1" applyNumberFormat="1" applyFont="1" applyBorder="1" applyAlignment="1">
      <alignment horizontal="left" vertical="center" wrapText="1"/>
    </xf>
    <xf numFmtId="4" fontId="9" fillId="0" borderId="1" xfId="7" applyNumberFormat="1" applyFont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0" borderId="1" xfId="7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4" fontId="9" fillId="0" borderId="1" xfId="0" quotePrefix="1" applyNumberFormat="1" applyFont="1" applyBorder="1" applyAlignment="1">
      <alignment horizontal="center" vertical="center" wrapText="1"/>
    </xf>
    <xf numFmtId="4" fontId="9" fillId="0" borderId="1" xfId="0" quotePrefix="1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22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justify"/>
    </xf>
    <xf numFmtId="0" fontId="9" fillId="0" borderId="0" xfId="0" applyFont="1" applyFill="1" applyBorder="1" applyAlignment="1">
      <alignment horizontal="center"/>
    </xf>
    <xf numFmtId="1" fontId="9" fillId="2" borderId="0" xfId="0" applyNumberFormat="1" applyFont="1" applyFill="1"/>
    <xf numFmtId="49" fontId="14" fillId="4" borderId="1" xfId="0" applyNumberFormat="1" applyFont="1" applyFill="1" applyBorder="1" applyAlignment="1">
      <alignment horizontal="center" vertical="center" wrapText="1"/>
    </xf>
    <xf numFmtId="49" fontId="14" fillId="4" borderId="1" xfId="0" quotePrefix="1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justify" vertical="top"/>
    </xf>
    <xf numFmtId="1" fontId="5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2" fontId="14" fillId="0" borderId="12" xfId="2" applyNumberFormat="1" applyFont="1" applyFill="1" applyBorder="1" applyAlignment="1">
      <alignment horizontal="left" vertical="center" wrapText="1"/>
    </xf>
    <xf numFmtId="2" fontId="14" fillId="0" borderId="19" xfId="2" applyNumberFormat="1" applyFont="1" applyFill="1" applyBorder="1" applyAlignment="1">
      <alignment horizontal="left" vertical="center" wrapText="1"/>
    </xf>
    <xf numFmtId="2" fontId="14" fillId="0" borderId="13" xfId="2" applyNumberFormat="1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14" fillId="0" borderId="12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2" fontId="19" fillId="0" borderId="12" xfId="2" applyNumberFormat="1" applyFont="1" applyFill="1" applyBorder="1" applyAlignment="1">
      <alignment horizontal="left" vertical="center" wrapText="1"/>
    </xf>
    <xf numFmtId="2" fontId="19" fillId="0" borderId="19" xfId="2" applyNumberFormat="1" applyFont="1" applyFill="1" applyBorder="1" applyAlignment="1">
      <alignment horizontal="left" vertical="center" wrapText="1"/>
    </xf>
    <xf numFmtId="2" fontId="19" fillId="0" borderId="13" xfId="2" applyNumberFormat="1" applyFont="1" applyFill="1" applyBorder="1" applyAlignment="1">
      <alignment horizontal="left" vertical="center" wrapText="1"/>
    </xf>
    <xf numFmtId="2" fontId="14" fillId="4" borderId="12" xfId="2" applyNumberFormat="1" applyFont="1" applyFill="1" applyBorder="1" applyAlignment="1">
      <alignment horizontal="left" vertical="center" wrapText="1"/>
    </xf>
    <xf numFmtId="2" fontId="14" fillId="4" borderId="19" xfId="2" applyNumberFormat="1" applyFont="1" applyFill="1" applyBorder="1" applyAlignment="1">
      <alignment horizontal="left" vertical="center" wrapText="1"/>
    </xf>
    <xf numFmtId="2" fontId="14" fillId="4" borderId="13" xfId="2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19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9" fillId="0" borderId="0" xfId="6" applyFont="1" applyAlignment="1">
      <alignment horizontal="left" vertical="top" wrapText="1"/>
    </xf>
  </cellXfs>
  <cellStyles count="8">
    <cellStyle name="Звичайний 2" xfId="6"/>
    <cellStyle name="Звичайний 3" xfId="7"/>
    <cellStyle name="Обычный" xfId="0" builtinId="0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"/>
  <sheetViews>
    <sheetView tabSelected="1" zoomScale="75" zoomScaleNormal="75" workbookViewId="0">
      <selection activeCell="H3" sqref="H3:J3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7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2" width="12.7109375" style="1" bestFit="1" customWidth="1"/>
    <col min="13" max="16384" width="9.140625" style="1"/>
  </cols>
  <sheetData>
    <row r="1" spans="1:27" s="44" customFormat="1" ht="31.5" customHeight="1" x14ac:dyDescent="0.3">
      <c r="F1" s="45"/>
      <c r="G1" s="58"/>
      <c r="H1" s="51" t="s">
        <v>158</v>
      </c>
      <c r="I1" s="52"/>
      <c r="J1" s="53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s="44" customFormat="1" ht="20.25" customHeight="1" x14ac:dyDescent="0.3">
      <c r="F2" s="45"/>
      <c r="G2" s="58"/>
      <c r="H2" s="148" t="s">
        <v>119</v>
      </c>
      <c r="I2" s="148"/>
      <c r="J2" s="148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s="44" customFormat="1" ht="21.75" customHeight="1" x14ac:dyDescent="0.3">
      <c r="F3" s="47"/>
      <c r="G3" s="59"/>
      <c r="H3" s="148" t="s">
        <v>178</v>
      </c>
      <c r="I3" s="148"/>
      <c r="J3" s="148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s="20" customFormat="1" ht="37.5" customHeight="1" x14ac:dyDescent="0.3">
      <c r="F4" s="37"/>
      <c r="G4" s="60"/>
      <c r="H4" s="144" t="s">
        <v>136</v>
      </c>
      <c r="I4" s="144"/>
      <c r="J4" s="144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 x14ac:dyDescent="0.35">
      <c r="F5" s="21"/>
      <c r="G5" s="61"/>
      <c r="H5" s="144"/>
      <c r="I5" s="144"/>
      <c r="J5" s="144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2" customFormat="1" ht="41.25" customHeight="1" x14ac:dyDescent="0.35">
      <c r="B6" s="110" t="s">
        <v>121</v>
      </c>
      <c r="C6" s="110"/>
      <c r="D6" s="110"/>
      <c r="E6" s="110"/>
      <c r="F6" s="110"/>
      <c r="G6" s="110"/>
      <c r="H6" s="110"/>
      <c r="I6" s="110"/>
      <c r="J6" s="48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</row>
    <row r="7" spans="1:27" s="20" customFormat="1" ht="41.25" customHeight="1" x14ac:dyDescent="0.35">
      <c r="A7" s="135" t="s">
        <v>108</v>
      </c>
      <c r="B7" s="135"/>
      <c r="C7" s="50"/>
      <c r="D7" s="50"/>
      <c r="E7" s="50"/>
      <c r="F7" s="50"/>
      <c r="G7" s="62"/>
      <c r="H7" s="103"/>
      <c r="I7" s="103"/>
      <c r="J7" s="48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 x14ac:dyDescent="0.3">
      <c r="A8" s="117" t="s">
        <v>120</v>
      </c>
      <c r="B8" s="117"/>
      <c r="C8" s="117"/>
      <c r="G8" s="118"/>
      <c r="H8" s="119"/>
      <c r="I8" s="119"/>
      <c r="J8" s="1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 x14ac:dyDescent="0.2">
      <c r="A9" s="122" t="s">
        <v>2</v>
      </c>
      <c r="B9" s="115" t="s">
        <v>3</v>
      </c>
      <c r="C9" s="113" t="s">
        <v>4</v>
      </c>
      <c r="D9" s="111" t="s">
        <v>5</v>
      </c>
      <c r="E9" s="124" t="s">
        <v>43</v>
      </c>
      <c r="F9" s="130" t="s">
        <v>66</v>
      </c>
      <c r="G9" s="128" t="s">
        <v>6</v>
      </c>
      <c r="H9" s="126" t="s">
        <v>0</v>
      </c>
      <c r="I9" s="120" t="s">
        <v>1</v>
      </c>
      <c r="J9" s="12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 x14ac:dyDescent="0.2">
      <c r="A10" s="123"/>
      <c r="B10" s="116"/>
      <c r="C10" s="114"/>
      <c r="D10" s="112"/>
      <c r="E10" s="125"/>
      <c r="F10" s="131"/>
      <c r="G10" s="129"/>
      <c r="H10" s="127"/>
      <c r="I10" s="49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1" customFormat="1" ht="41.25" customHeight="1" x14ac:dyDescent="0.3">
      <c r="A11" s="68" t="s">
        <v>109</v>
      </c>
      <c r="B11" s="145" t="s">
        <v>60</v>
      </c>
      <c r="C11" s="146"/>
      <c r="D11" s="146"/>
      <c r="E11" s="147"/>
      <c r="F11" s="69"/>
      <c r="G11" s="33">
        <f>G13+G14+G16+G17+G18+G19+G20+G21+G22+G23+G26+G27+G28+G32+G33+G34+G35+G36</f>
        <v>24808321</v>
      </c>
      <c r="H11" s="33">
        <f t="shared" ref="H11:J11" si="0">H13+H14+H16+H17+H18+H19+H20+H21+H22+H23+H26+H27+H28+H32+H33+H34+H35+H36</f>
        <v>22386321</v>
      </c>
      <c r="I11" s="33">
        <f t="shared" si="0"/>
        <v>2422000</v>
      </c>
      <c r="J11" s="33">
        <f t="shared" si="0"/>
        <v>1830000</v>
      </c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7" s="4" customFormat="1" ht="30" customHeight="1" x14ac:dyDescent="0.2">
      <c r="A12" s="54" t="s">
        <v>73</v>
      </c>
      <c r="B12" s="136" t="s">
        <v>60</v>
      </c>
      <c r="C12" s="137"/>
      <c r="D12" s="137"/>
      <c r="E12" s="55"/>
      <c r="F12" s="56"/>
      <c r="G12" s="63"/>
      <c r="H12" s="35"/>
      <c r="I12" s="35"/>
      <c r="J12" s="35"/>
      <c r="K12" s="43"/>
    </row>
    <row r="13" spans="1:27" s="81" customFormat="1" ht="51.75" customHeight="1" x14ac:dyDescent="0.25">
      <c r="A13" s="73" t="s">
        <v>9</v>
      </c>
      <c r="B13" s="73" t="s">
        <v>10</v>
      </c>
      <c r="C13" s="73" t="s">
        <v>11</v>
      </c>
      <c r="D13" s="74" t="s">
        <v>44</v>
      </c>
      <c r="E13" s="75" t="s">
        <v>122</v>
      </c>
      <c r="F13" s="76" t="s">
        <v>151</v>
      </c>
      <c r="G13" s="77">
        <f>H13+I13</f>
        <v>476000</v>
      </c>
      <c r="H13" s="77">
        <f>400000+76000</f>
        <v>476000</v>
      </c>
      <c r="I13" s="79">
        <f>J13</f>
        <v>0</v>
      </c>
      <c r="J13" s="79">
        <v>0</v>
      </c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7" s="81" customFormat="1" ht="58.5" customHeight="1" x14ac:dyDescent="0.25">
      <c r="A14" s="72" t="s">
        <v>12</v>
      </c>
      <c r="B14" s="73" t="s">
        <v>33</v>
      </c>
      <c r="C14" s="72" t="s">
        <v>22</v>
      </c>
      <c r="D14" s="74" t="s">
        <v>46</v>
      </c>
      <c r="E14" s="75" t="s">
        <v>123</v>
      </c>
      <c r="F14" s="76" t="s">
        <v>149</v>
      </c>
      <c r="G14" s="77">
        <f t="shared" ref="G14:G36" si="1">H14+I14</f>
        <v>6222731</v>
      </c>
      <c r="H14" s="77">
        <f>3980000+442731</f>
        <v>4422731</v>
      </c>
      <c r="I14" s="79">
        <f>1000000+800000</f>
        <v>1800000</v>
      </c>
      <c r="J14" s="79">
        <f>I14</f>
        <v>1800000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7" s="81" customFormat="1" ht="3.75" hidden="1" customHeight="1" x14ac:dyDescent="0.25">
      <c r="A15" s="72"/>
      <c r="B15" s="73"/>
      <c r="C15" s="72"/>
      <c r="D15" s="74"/>
      <c r="E15" s="75" t="s">
        <v>91</v>
      </c>
      <c r="F15" s="76" t="s">
        <v>135</v>
      </c>
      <c r="G15" s="77">
        <f t="shared" si="1"/>
        <v>0</v>
      </c>
      <c r="H15" s="77"/>
      <c r="I15" s="79"/>
      <c r="J15" s="79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7" s="81" customFormat="1" ht="99.75" customHeight="1" x14ac:dyDescent="0.25">
      <c r="A16" s="72" t="s">
        <v>13</v>
      </c>
      <c r="B16" s="73" t="s">
        <v>34</v>
      </c>
      <c r="C16" s="72" t="s">
        <v>97</v>
      </c>
      <c r="D16" s="74" t="s">
        <v>47</v>
      </c>
      <c r="E16" s="75" t="s">
        <v>124</v>
      </c>
      <c r="F16" s="76" t="s">
        <v>150</v>
      </c>
      <c r="G16" s="77">
        <f t="shared" si="1"/>
        <v>1380000</v>
      </c>
      <c r="H16" s="77">
        <v>1380000</v>
      </c>
      <c r="I16" s="79">
        <f t="shared" ref="I16:I23" si="2">J16</f>
        <v>0</v>
      </c>
      <c r="J16" s="79">
        <v>0</v>
      </c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s="81" customFormat="1" ht="75" customHeight="1" x14ac:dyDescent="0.25">
      <c r="A17" s="72" t="s">
        <v>102</v>
      </c>
      <c r="B17" s="73" t="s">
        <v>103</v>
      </c>
      <c r="C17" s="72" t="s">
        <v>104</v>
      </c>
      <c r="D17" s="74" t="s">
        <v>105</v>
      </c>
      <c r="E17" s="75" t="s">
        <v>125</v>
      </c>
      <c r="F17" s="76" t="s">
        <v>150</v>
      </c>
      <c r="G17" s="77">
        <f t="shared" si="1"/>
        <v>35000</v>
      </c>
      <c r="H17" s="77">
        <v>35000</v>
      </c>
      <c r="I17" s="79">
        <f t="shared" si="2"/>
        <v>0</v>
      </c>
      <c r="J17" s="79">
        <v>0</v>
      </c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s="81" customFormat="1" ht="75" customHeight="1" x14ac:dyDescent="0.25">
      <c r="A18" s="97" t="s">
        <v>168</v>
      </c>
      <c r="B18" s="97" t="s">
        <v>164</v>
      </c>
      <c r="C18" s="94" t="s">
        <v>26</v>
      </c>
      <c r="D18" s="95" t="s">
        <v>165</v>
      </c>
      <c r="E18" s="96" t="s">
        <v>166</v>
      </c>
      <c r="F18" s="76" t="s">
        <v>167</v>
      </c>
      <c r="G18" s="77">
        <f t="shared" si="1"/>
        <v>153400</v>
      </c>
      <c r="H18" s="77">
        <v>153400</v>
      </c>
      <c r="I18" s="78">
        <v>0</v>
      </c>
      <c r="J18" s="79">
        <v>0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s="81" customFormat="1" ht="83.25" customHeight="1" x14ac:dyDescent="0.25">
      <c r="A19" s="72" t="s">
        <v>83</v>
      </c>
      <c r="B19" s="73" t="s">
        <v>84</v>
      </c>
      <c r="C19" s="72" t="s">
        <v>85</v>
      </c>
      <c r="D19" s="74" t="s">
        <v>86</v>
      </c>
      <c r="E19" s="75" t="s">
        <v>126</v>
      </c>
      <c r="F19" s="76" t="s">
        <v>141</v>
      </c>
      <c r="G19" s="77">
        <f t="shared" si="1"/>
        <v>25000</v>
      </c>
      <c r="H19" s="77">
        <v>25000</v>
      </c>
      <c r="I19" s="79">
        <f t="shared" si="2"/>
        <v>0</v>
      </c>
      <c r="J19" s="79">
        <v>0</v>
      </c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s="81" customFormat="1" ht="70.5" customHeight="1" x14ac:dyDescent="0.25">
      <c r="A20" s="72" t="s">
        <v>14</v>
      </c>
      <c r="B20" s="38" t="s">
        <v>35</v>
      </c>
      <c r="C20" s="72" t="s">
        <v>23</v>
      </c>
      <c r="D20" s="74" t="s">
        <v>48</v>
      </c>
      <c r="E20" s="75" t="s">
        <v>127</v>
      </c>
      <c r="F20" s="76" t="s">
        <v>144</v>
      </c>
      <c r="G20" s="77">
        <f t="shared" si="1"/>
        <v>100000</v>
      </c>
      <c r="H20" s="77">
        <v>100000</v>
      </c>
      <c r="I20" s="39">
        <f t="shared" si="2"/>
        <v>0</v>
      </c>
      <c r="J20" s="79">
        <v>0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s="81" customFormat="1" ht="88.5" customHeight="1" x14ac:dyDescent="0.25">
      <c r="A21" s="72" t="s">
        <v>15</v>
      </c>
      <c r="B21" s="38" t="s">
        <v>37</v>
      </c>
      <c r="C21" s="72" t="s">
        <v>25</v>
      </c>
      <c r="D21" s="74" t="s">
        <v>50</v>
      </c>
      <c r="E21" s="75" t="s">
        <v>128</v>
      </c>
      <c r="F21" s="76" t="s">
        <v>140</v>
      </c>
      <c r="G21" s="77">
        <f t="shared" si="1"/>
        <v>4180000</v>
      </c>
      <c r="H21" s="77">
        <f>2180000+2000000</f>
        <v>4180000</v>
      </c>
      <c r="I21" s="78">
        <f t="shared" si="2"/>
        <v>0</v>
      </c>
      <c r="J21" s="79">
        <v>0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s="81" customFormat="1" ht="89.25" customHeight="1" x14ac:dyDescent="0.25">
      <c r="A22" s="72" t="s">
        <v>16</v>
      </c>
      <c r="B22" s="38" t="s">
        <v>38</v>
      </c>
      <c r="C22" s="72" t="s">
        <v>25</v>
      </c>
      <c r="D22" s="74" t="s">
        <v>51</v>
      </c>
      <c r="E22" s="75" t="s">
        <v>129</v>
      </c>
      <c r="F22" s="76" t="s">
        <v>139</v>
      </c>
      <c r="G22" s="77">
        <f t="shared" si="1"/>
        <v>2180000</v>
      </c>
      <c r="H22" s="77">
        <v>2180000</v>
      </c>
      <c r="I22" s="78">
        <f t="shared" si="2"/>
        <v>0</v>
      </c>
      <c r="J22" s="79">
        <v>0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s="81" customFormat="1" ht="45.75" customHeight="1" x14ac:dyDescent="0.25">
      <c r="A23" s="72" t="s">
        <v>17</v>
      </c>
      <c r="B23" s="38" t="s">
        <v>39</v>
      </c>
      <c r="C23" s="72" t="s">
        <v>25</v>
      </c>
      <c r="D23" s="74" t="s">
        <v>52</v>
      </c>
      <c r="E23" s="75" t="s">
        <v>130</v>
      </c>
      <c r="F23" s="76" t="s">
        <v>138</v>
      </c>
      <c r="G23" s="77">
        <f t="shared" si="1"/>
        <v>7429500</v>
      </c>
      <c r="H23" s="77">
        <f>7429500</f>
        <v>7429500</v>
      </c>
      <c r="I23" s="78">
        <f t="shared" si="2"/>
        <v>0</v>
      </c>
      <c r="J23" s="79">
        <v>0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s="81" customFormat="1" ht="51.75" hidden="1" customHeight="1" x14ac:dyDescent="0.25">
      <c r="A24" s="72"/>
      <c r="B24" s="38"/>
      <c r="C24" s="72"/>
      <c r="D24" s="74"/>
      <c r="E24" s="75" t="s">
        <v>92</v>
      </c>
      <c r="F24" s="76" t="s">
        <v>135</v>
      </c>
      <c r="G24" s="77">
        <f t="shared" si="1"/>
        <v>0</v>
      </c>
      <c r="H24" s="77"/>
      <c r="I24" s="78"/>
      <c r="J24" s="79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s="81" customFormat="1" ht="51.75" hidden="1" customHeight="1" x14ac:dyDescent="0.25">
      <c r="A25" s="72" t="s">
        <v>17</v>
      </c>
      <c r="B25" s="38" t="s">
        <v>39</v>
      </c>
      <c r="C25" s="72" t="s">
        <v>25</v>
      </c>
      <c r="D25" s="74" t="s">
        <v>52</v>
      </c>
      <c r="E25" s="75"/>
      <c r="F25" s="76" t="s">
        <v>135</v>
      </c>
      <c r="G25" s="77">
        <f t="shared" si="1"/>
        <v>0</v>
      </c>
      <c r="H25" s="77"/>
      <c r="I25" s="78"/>
      <c r="J25" s="79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s="81" customFormat="1" ht="102" customHeight="1" x14ac:dyDescent="0.25">
      <c r="A26" s="98" t="s">
        <v>169</v>
      </c>
      <c r="B26" s="98" t="s">
        <v>170</v>
      </c>
      <c r="C26" s="99" t="s">
        <v>171</v>
      </c>
      <c r="D26" s="100" t="s">
        <v>172</v>
      </c>
      <c r="E26" s="101" t="s">
        <v>173</v>
      </c>
      <c r="F26" s="76" t="s">
        <v>167</v>
      </c>
      <c r="G26" s="77">
        <v>20000</v>
      </c>
      <c r="H26" s="65">
        <v>20000</v>
      </c>
      <c r="I26" s="65">
        <v>0</v>
      </c>
      <c r="J26" s="65">
        <v>0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s="81" customFormat="1" ht="96" customHeight="1" x14ac:dyDescent="0.25">
      <c r="A27" s="98" t="s">
        <v>174</v>
      </c>
      <c r="B27" s="98" t="s">
        <v>175</v>
      </c>
      <c r="C27" s="98" t="s">
        <v>176</v>
      </c>
      <c r="D27" s="102" t="s">
        <v>177</v>
      </c>
      <c r="E27" s="101" t="s">
        <v>173</v>
      </c>
      <c r="F27" s="76" t="s">
        <v>167</v>
      </c>
      <c r="G27" s="77">
        <f t="shared" si="1"/>
        <v>200000</v>
      </c>
      <c r="H27" s="77">
        <v>50000</v>
      </c>
      <c r="I27" s="79">
        <v>150000</v>
      </c>
      <c r="J27" s="79">
        <v>0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s="81" customFormat="1" ht="47.25" customHeight="1" x14ac:dyDescent="0.25">
      <c r="A28" s="72" t="s">
        <v>18</v>
      </c>
      <c r="B28" s="38" t="s">
        <v>40</v>
      </c>
      <c r="C28" s="72" t="s">
        <v>26</v>
      </c>
      <c r="D28" s="74" t="s">
        <v>53</v>
      </c>
      <c r="E28" s="75" t="s">
        <v>157</v>
      </c>
      <c r="F28" s="76" t="s">
        <v>145</v>
      </c>
      <c r="G28" s="77">
        <f t="shared" si="1"/>
        <v>700000</v>
      </c>
      <c r="H28" s="77">
        <f>118000+200000</f>
        <v>318000</v>
      </c>
      <c r="I28" s="78">
        <v>382000</v>
      </c>
      <c r="J28" s="79">
        <v>0</v>
      </c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s="81" customFormat="1" ht="39.75" hidden="1" customHeight="1" x14ac:dyDescent="0.25">
      <c r="A29" s="72" t="s">
        <v>19</v>
      </c>
      <c r="B29" s="38" t="s">
        <v>41</v>
      </c>
      <c r="C29" s="72" t="s">
        <v>27</v>
      </c>
      <c r="D29" s="74" t="s">
        <v>54</v>
      </c>
      <c r="E29" s="85" t="s">
        <v>31</v>
      </c>
      <c r="F29" s="76" t="s">
        <v>135</v>
      </c>
      <c r="G29" s="77">
        <f t="shared" si="1"/>
        <v>0</v>
      </c>
      <c r="H29" s="77"/>
      <c r="I29" s="78"/>
      <c r="J29" s="79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s="81" customFormat="1" ht="2.25" hidden="1" customHeight="1" x14ac:dyDescent="0.25">
      <c r="A30" s="72" t="s">
        <v>19</v>
      </c>
      <c r="B30" s="38" t="s">
        <v>41</v>
      </c>
      <c r="C30" s="72" t="s">
        <v>27</v>
      </c>
      <c r="D30" s="74" t="s">
        <v>54</v>
      </c>
      <c r="E30" s="85"/>
      <c r="F30" s="76" t="s">
        <v>135</v>
      </c>
      <c r="G30" s="77">
        <f t="shared" si="1"/>
        <v>0</v>
      </c>
      <c r="H30" s="77"/>
      <c r="I30" s="78"/>
      <c r="J30" s="79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s="81" customFormat="1" ht="48" hidden="1" customHeight="1" x14ac:dyDescent="0.25">
      <c r="A31" s="72"/>
      <c r="B31" s="38"/>
      <c r="C31" s="72"/>
      <c r="D31" s="74"/>
      <c r="E31" s="85"/>
      <c r="F31" s="76" t="s">
        <v>135</v>
      </c>
      <c r="G31" s="77">
        <f t="shared" si="1"/>
        <v>0</v>
      </c>
      <c r="H31" s="77"/>
      <c r="I31" s="78"/>
      <c r="J31" s="79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s="81" customFormat="1" ht="48" customHeight="1" x14ac:dyDescent="0.25">
      <c r="A32" s="72" t="s">
        <v>19</v>
      </c>
      <c r="B32" s="38" t="s">
        <v>41</v>
      </c>
      <c r="C32" s="72" t="s">
        <v>27</v>
      </c>
      <c r="D32" s="74" t="s">
        <v>54</v>
      </c>
      <c r="E32" s="85" t="s">
        <v>162</v>
      </c>
      <c r="F32" s="76" t="s">
        <v>163</v>
      </c>
      <c r="G32" s="77">
        <f t="shared" si="1"/>
        <v>1481690</v>
      </c>
      <c r="H32" s="77">
        <f>320000+1161690</f>
        <v>1481690</v>
      </c>
      <c r="I32" s="78">
        <f t="shared" ref="I32" si="3">J32</f>
        <v>0</v>
      </c>
      <c r="J32" s="79">
        <v>0</v>
      </c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s="81" customFormat="1" ht="116.25" customHeight="1" x14ac:dyDescent="0.25">
      <c r="A33" s="72" t="s">
        <v>159</v>
      </c>
      <c r="B33" s="38" t="s">
        <v>94</v>
      </c>
      <c r="C33" s="72" t="s">
        <v>28</v>
      </c>
      <c r="D33" s="74" t="s">
        <v>95</v>
      </c>
      <c r="E33" s="93" t="s">
        <v>160</v>
      </c>
      <c r="F33" s="76" t="s">
        <v>156</v>
      </c>
      <c r="G33" s="77">
        <f t="shared" si="1"/>
        <v>50000</v>
      </c>
      <c r="H33" s="77">
        <v>50000</v>
      </c>
      <c r="I33" s="78">
        <f>J33</f>
        <v>0</v>
      </c>
      <c r="J33" s="79">
        <v>0</v>
      </c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s="81" customFormat="1" ht="42" customHeight="1" x14ac:dyDescent="0.25">
      <c r="A34" s="72" t="s">
        <v>20</v>
      </c>
      <c r="B34" s="38" t="s">
        <v>42</v>
      </c>
      <c r="C34" s="72" t="s">
        <v>28</v>
      </c>
      <c r="D34" s="74" t="s">
        <v>55</v>
      </c>
      <c r="E34" s="75" t="s">
        <v>131</v>
      </c>
      <c r="F34" s="76" t="s">
        <v>142</v>
      </c>
      <c r="G34" s="77">
        <f t="shared" si="1"/>
        <v>65000</v>
      </c>
      <c r="H34" s="77">
        <v>35000</v>
      </c>
      <c r="I34" s="78">
        <v>30000</v>
      </c>
      <c r="J34" s="79">
        <v>30000</v>
      </c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s="81" customFormat="1" ht="54.75" customHeight="1" x14ac:dyDescent="0.25">
      <c r="A35" s="72" t="s">
        <v>56</v>
      </c>
      <c r="B35" s="38" t="s">
        <v>57</v>
      </c>
      <c r="C35" s="72" t="s">
        <v>58</v>
      </c>
      <c r="D35" s="74" t="s">
        <v>59</v>
      </c>
      <c r="E35" s="75" t="s">
        <v>132</v>
      </c>
      <c r="F35" s="76" t="s">
        <v>137</v>
      </c>
      <c r="G35" s="77">
        <f t="shared" si="1"/>
        <v>60000</v>
      </c>
      <c r="H35" s="79">
        <v>0</v>
      </c>
      <c r="I35" s="79">
        <v>60000</v>
      </c>
      <c r="J35" s="79">
        <v>0</v>
      </c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s="81" customFormat="1" ht="56.25" customHeight="1" x14ac:dyDescent="0.25">
      <c r="A36" s="72" t="s">
        <v>78</v>
      </c>
      <c r="B36" s="38" t="s">
        <v>79</v>
      </c>
      <c r="C36" s="72" t="s">
        <v>80</v>
      </c>
      <c r="D36" s="74" t="s">
        <v>81</v>
      </c>
      <c r="E36" s="75" t="s">
        <v>133</v>
      </c>
      <c r="F36" s="76" t="s">
        <v>143</v>
      </c>
      <c r="G36" s="77">
        <f t="shared" si="1"/>
        <v>50000</v>
      </c>
      <c r="H36" s="79">
        <v>50000</v>
      </c>
      <c r="I36" s="79">
        <v>0</v>
      </c>
      <c r="J36" s="79">
        <v>0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s="84" customFormat="1" ht="36.75" customHeight="1" x14ac:dyDescent="0.3">
      <c r="A37" s="29" t="s">
        <v>110</v>
      </c>
      <c r="B37" s="141" t="s">
        <v>68</v>
      </c>
      <c r="C37" s="142"/>
      <c r="D37" s="142"/>
      <c r="E37" s="143"/>
      <c r="F37" s="69"/>
      <c r="G37" s="33">
        <f>SUM(G40:G42)</f>
        <v>575000</v>
      </c>
      <c r="H37" s="33">
        <f t="shared" ref="H37:J37" si="4">SUM(H40:H42)</f>
        <v>575000</v>
      </c>
      <c r="I37" s="33">
        <f t="shared" si="4"/>
        <v>0</v>
      </c>
      <c r="J37" s="33">
        <f t="shared" si="4"/>
        <v>0</v>
      </c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s="4" customFormat="1" ht="34.5" customHeight="1" x14ac:dyDescent="0.2">
      <c r="A38" s="57" t="s">
        <v>67</v>
      </c>
      <c r="B38" s="138" t="s">
        <v>68</v>
      </c>
      <c r="C38" s="139"/>
      <c r="D38" s="139"/>
      <c r="E38" s="140"/>
      <c r="F38" s="17"/>
      <c r="G38" s="24"/>
      <c r="H38" s="9"/>
      <c r="I38" s="35"/>
      <c r="J38" s="9"/>
    </row>
    <row r="39" spans="1:26" s="2" customFormat="1" ht="47.25" hidden="1" customHeight="1" x14ac:dyDescent="0.25">
      <c r="A39" s="23" t="s">
        <v>82</v>
      </c>
      <c r="B39" s="10" t="s">
        <v>32</v>
      </c>
      <c r="C39" s="23" t="s">
        <v>21</v>
      </c>
      <c r="D39" s="19" t="s">
        <v>45</v>
      </c>
      <c r="E39" s="8" t="s">
        <v>29</v>
      </c>
      <c r="F39" s="17"/>
      <c r="G39" s="24">
        <f t="shared" ref="G39:G42" si="5">H39+I39</f>
        <v>0</v>
      </c>
      <c r="H39" s="24"/>
      <c r="I39" s="9"/>
      <c r="J39" s="9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81" customFormat="1" ht="45" customHeight="1" x14ac:dyDescent="0.25">
      <c r="A40" s="38" t="s">
        <v>74</v>
      </c>
      <c r="B40" s="38" t="s">
        <v>75</v>
      </c>
      <c r="C40" s="38" t="s">
        <v>76</v>
      </c>
      <c r="D40" s="74" t="s">
        <v>77</v>
      </c>
      <c r="E40" s="86" t="s">
        <v>134</v>
      </c>
      <c r="F40" s="76" t="s">
        <v>147</v>
      </c>
      <c r="G40" s="77">
        <f t="shared" si="5"/>
        <v>150000</v>
      </c>
      <c r="H40" s="79">
        <v>150000</v>
      </c>
      <c r="I40" s="87">
        <v>0</v>
      </c>
      <c r="J40" s="79">
        <v>0</v>
      </c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s="81" customFormat="1" ht="60.75" customHeight="1" x14ac:dyDescent="0.25">
      <c r="A41" s="40" t="s">
        <v>112</v>
      </c>
      <c r="B41" s="40" t="s">
        <v>113</v>
      </c>
      <c r="C41" s="40" t="s">
        <v>23</v>
      </c>
      <c r="D41" s="40" t="s">
        <v>114</v>
      </c>
      <c r="E41" s="88" t="s">
        <v>111</v>
      </c>
      <c r="F41" s="76" t="s">
        <v>146</v>
      </c>
      <c r="G41" s="77">
        <f t="shared" si="5"/>
        <v>25000</v>
      </c>
      <c r="H41" s="41">
        <v>25000</v>
      </c>
      <c r="I41" s="41">
        <v>0</v>
      </c>
      <c r="J41" s="41">
        <v>0</v>
      </c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s="81" customFormat="1" ht="137.25" customHeight="1" x14ac:dyDescent="0.25">
      <c r="A42" s="72" t="s">
        <v>69</v>
      </c>
      <c r="B42" s="89" t="s">
        <v>36</v>
      </c>
      <c r="C42" s="72" t="s">
        <v>24</v>
      </c>
      <c r="D42" s="74" t="s">
        <v>49</v>
      </c>
      <c r="E42" s="75" t="s">
        <v>70</v>
      </c>
      <c r="F42" s="76" t="s">
        <v>148</v>
      </c>
      <c r="G42" s="77">
        <f t="shared" si="5"/>
        <v>400000</v>
      </c>
      <c r="H42" s="77">
        <v>400000</v>
      </c>
      <c r="I42" s="78">
        <v>0</v>
      </c>
      <c r="J42" s="79">
        <v>0</v>
      </c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1:26" s="84" customFormat="1" ht="55.5" customHeight="1" x14ac:dyDescent="0.3">
      <c r="A43" s="29" t="s">
        <v>115</v>
      </c>
      <c r="B43" s="141" t="s">
        <v>118</v>
      </c>
      <c r="C43" s="142"/>
      <c r="D43" s="142"/>
      <c r="E43" s="143"/>
      <c r="F43" s="69"/>
      <c r="G43" s="33">
        <f>SUM(G44:G46)</f>
        <v>4611000</v>
      </c>
      <c r="H43" s="33">
        <f t="shared" ref="H43:J43" si="6">SUM(H44:H46)</f>
        <v>4611000</v>
      </c>
      <c r="I43" s="33">
        <f t="shared" si="6"/>
        <v>0</v>
      </c>
      <c r="J43" s="33">
        <f t="shared" si="6"/>
        <v>0</v>
      </c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57" customHeight="1" x14ac:dyDescent="0.2">
      <c r="A44" s="57" t="s">
        <v>115</v>
      </c>
      <c r="B44" s="138" t="s">
        <v>118</v>
      </c>
      <c r="C44" s="139"/>
      <c r="D44" s="139"/>
      <c r="E44" s="140"/>
      <c r="F44" s="17"/>
      <c r="G44" s="24"/>
      <c r="H44" s="9"/>
      <c r="I44" s="35"/>
      <c r="J44" s="9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81" customFormat="1" ht="179.25" customHeight="1" x14ac:dyDescent="0.25">
      <c r="A45" s="72" t="s">
        <v>116</v>
      </c>
      <c r="B45" s="73" t="s">
        <v>106</v>
      </c>
      <c r="C45" s="72" t="s">
        <v>32</v>
      </c>
      <c r="D45" s="74" t="s">
        <v>107</v>
      </c>
      <c r="E45" s="75" t="s">
        <v>126</v>
      </c>
      <c r="F45" s="76" t="s">
        <v>141</v>
      </c>
      <c r="G45" s="77">
        <f t="shared" ref="G45:G46" si="7">H45+I45</f>
        <v>1000000</v>
      </c>
      <c r="H45" s="77">
        <f>470000+530000</f>
        <v>1000000</v>
      </c>
      <c r="I45" s="78">
        <f>J45</f>
        <v>0</v>
      </c>
      <c r="J45" s="79">
        <v>0</v>
      </c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spans="1:26" s="81" customFormat="1" ht="99" customHeight="1" x14ac:dyDescent="0.25">
      <c r="A46" s="72" t="s">
        <v>117</v>
      </c>
      <c r="B46" s="38" t="s">
        <v>99</v>
      </c>
      <c r="C46" s="72" t="s">
        <v>100</v>
      </c>
      <c r="D46" s="74" t="s">
        <v>101</v>
      </c>
      <c r="E46" s="75" t="s">
        <v>126</v>
      </c>
      <c r="F46" s="76" t="s">
        <v>141</v>
      </c>
      <c r="G46" s="77">
        <f t="shared" si="7"/>
        <v>3611000</v>
      </c>
      <c r="H46" s="77">
        <f>1333000+1778000+500000</f>
        <v>3611000</v>
      </c>
      <c r="I46" s="78">
        <f>J46</f>
        <v>0</v>
      </c>
      <c r="J46" s="79">
        <v>0</v>
      </c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s="84" customFormat="1" ht="42.75" customHeight="1" x14ac:dyDescent="0.3">
      <c r="A47" s="29" t="s">
        <v>71</v>
      </c>
      <c r="B47" s="141" t="s">
        <v>72</v>
      </c>
      <c r="C47" s="142"/>
      <c r="D47" s="142"/>
      <c r="E47" s="143"/>
      <c r="F47" s="69"/>
      <c r="G47" s="33">
        <f>SUM(G49:G52)</f>
        <v>3126600</v>
      </c>
      <c r="H47" s="33">
        <f t="shared" ref="H47:J47" si="8">SUM(H49:H52)</f>
        <v>2526600</v>
      </c>
      <c r="I47" s="33">
        <f t="shared" si="8"/>
        <v>600000</v>
      </c>
      <c r="J47" s="33">
        <f t="shared" si="8"/>
        <v>600000</v>
      </c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40.5" customHeight="1" x14ac:dyDescent="0.2">
      <c r="A48" s="57" t="s">
        <v>71</v>
      </c>
      <c r="B48" s="132" t="s">
        <v>72</v>
      </c>
      <c r="C48" s="133"/>
      <c r="D48" s="133"/>
      <c r="E48" s="134"/>
      <c r="F48" s="17"/>
      <c r="G48" s="24"/>
      <c r="H48" s="9"/>
      <c r="I48" s="35"/>
      <c r="J48" s="9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03.5" customHeight="1" x14ac:dyDescent="0.2">
      <c r="A49" s="72" t="s">
        <v>61</v>
      </c>
      <c r="B49" s="90">
        <v>9800</v>
      </c>
      <c r="C49" s="72" t="s">
        <v>10</v>
      </c>
      <c r="D49" s="74" t="s">
        <v>63</v>
      </c>
      <c r="E49" s="91" t="s">
        <v>152</v>
      </c>
      <c r="F49" s="76" t="s">
        <v>153</v>
      </c>
      <c r="G49" s="77">
        <f t="shared" ref="G49:G52" si="9">H49+I49</f>
        <v>100000</v>
      </c>
      <c r="H49" s="79">
        <v>100000</v>
      </c>
      <c r="I49" s="78">
        <v>0</v>
      </c>
      <c r="J49" s="79">
        <v>0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12.5" customHeight="1" x14ac:dyDescent="0.2">
      <c r="A50" s="72" t="s">
        <v>61</v>
      </c>
      <c r="B50" s="90">
        <v>9800</v>
      </c>
      <c r="C50" s="72" t="s">
        <v>10</v>
      </c>
      <c r="D50" s="74" t="s">
        <v>63</v>
      </c>
      <c r="E50" s="92" t="s">
        <v>154</v>
      </c>
      <c r="F50" s="76" t="s">
        <v>155</v>
      </c>
      <c r="G50" s="77">
        <f t="shared" si="9"/>
        <v>100000</v>
      </c>
      <c r="H50" s="79">
        <v>100000</v>
      </c>
      <c r="I50" s="78">
        <v>0</v>
      </c>
      <c r="J50" s="79">
        <v>0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12.5" customHeight="1" x14ac:dyDescent="0.2">
      <c r="A51" s="72" t="s">
        <v>61</v>
      </c>
      <c r="B51" s="90">
        <v>9800</v>
      </c>
      <c r="C51" s="72" t="s">
        <v>10</v>
      </c>
      <c r="D51" s="74" t="s">
        <v>63</v>
      </c>
      <c r="E51" s="92" t="s">
        <v>65</v>
      </c>
      <c r="F51" s="76" t="s">
        <v>161</v>
      </c>
      <c r="G51" s="77">
        <f t="shared" si="9"/>
        <v>150000</v>
      </c>
      <c r="H51" s="79">
        <v>150000</v>
      </c>
      <c r="I51" s="78">
        <f>J51</f>
        <v>0</v>
      </c>
      <c r="J51" s="79">
        <v>0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81" customFormat="1" ht="120.75" customHeight="1" x14ac:dyDescent="0.25">
      <c r="A52" s="72" t="s">
        <v>61</v>
      </c>
      <c r="B52" s="73" t="s">
        <v>62</v>
      </c>
      <c r="C52" s="72" t="s">
        <v>10</v>
      </c>
      <c r="D52" s="74" t="s">
        <v>63</v>
      </c>
      <c r="E52" s="93" t="s">
        <v>160</v>
      </c>
      <c r="F52" s="76" t="s">
        <v>156</v>
      </c>
      <c r="G52" s="77">
        <f t="shared" si="9"/>
        <v>2776600</v>
      </c>
      <c r="H52" s="77">
        <f>1170000+585000+20000+401600</f>
        <v>2176600</v>
      </c>
      <c r="I52" s="78">
        <f>J52</f>
        <v>600000</v>
      </c>
      <c r="J52" s="79">
        <f>500000+100000</f>
        <v>600000</v>
      </c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 spans="1:26" ht="72.75" hidden="1" customHeight="1" x14ac:dyDescent="0.2">
      <c r="A53" s="23" t="s">
        <v>93</v>
      </c>
      <c r="B53" s="26" t="s">
        <v>94</v>
      </c>
      <c r="C53" s="23" t="s">
        <v>28</v>
      </c>
      <c r="D53" s="19" t="s">
        <v>95</v>
      </c>
      <c r="E53" s="8"/>
      <c r="F53" s="17" t="s">
        <v>96</v>
      </c>
      <c r="G53" s="24">
        <f>H53</f>
        <v>0</v>
      </c>
      <c r="H53" s="24">
        <v>0</v>
      </c>
      <c r="I53" s="35"/>
      <c r="J53" s="9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s="4" customFormat="1" ht="58.5" hidden="1" customHeight="1" x14ac:dyDescent="0.2">
      <c r="A54" s="29" t="s">
        <v>71</v>
      </c>
      <c r="B54" s="28"/>
      <c r="C54" s="29"/>
      <c r="D54" s="30" t="s">
        <v>72</v>
      </c>
      <c r="E54" s="31"/>
      <c r="F54" s="32"/>
      <c r="G54" s="64">
        <f>G56+G57+G58+G61+G59+G60</f>
        <v>0</v>
      </c>
      <c r="H54" s="33">
        <f>H56+H57+H58+H61+H59+H60</f>
        <v>0</v>
      </c>
      <c r="I54" s="34"/>
      <c r="J54" s="33"/>
    </row>
    <row r="55" spans="1:26" s="2" customFormat="1" ht="47.25" hidden="1" customHeight="1" x14ac:dyDescent="0.25">
      <c r="A55" s="23"/>
      <c r="B55" s="10"/>
      <c r="C55" s="23"/>
      <c r="D55" s="19"/>
      <c r="E55" s="8"/>
      <c r="F55" s="17"/>
      <c r="G55" s="24">
        <f>SUM(G11:G36)</f>
        <v>49616642</v>
      </c>
      <c r="H55" s="24"/>
      <c r="I55" s="9"/>
      <c r="J55" s="9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7" customFormat="1" ht="44.25" hidden="1" customHeight="1" x14ac:dyDescent="0.25">
      <c r="A56" s="38"/>
      <c r="B56" s="38"/>
      <c r="C56" s="38"/>
      <c r="D56" s="38"/>
      <c r="E56" s="8"/>
      <c r="F56" s="17"/>
      <c r="G56" s="65"/>
      <c r="H56" s="39"/>
      <c r="I56" s="39"/>
      <c r="J56" s="39"/>
    </row>
    <row r="57" spans="1:26" s="7" customFormat="1" ht="44.25" hidden="1" customHeight="1" x14ac:dyDescent="0.25">
      <c r="A57" s="38"/>
      <c r="B57" s="38"/>
      <c r="C57" s="38"/>
      <c r="D57" s="38"/>
      <c r="E57" s="13"/>
      <c r="F57" s="17"/>
      <c r="G57" s="65"/>
      <c r="H57" s="39"/>
      <c r="I57" s="39"/>
      <c r="J57" s="39"/>
    </row>
    <row r="58" spans="1:26" s="7" customFormat="1" ht="78" hidden="1" customHeight="1" x14ac:dyDescent="0.25">
      <c r="A58" s="38"/>
      <c r="B58" s="38"/>
      <c r="C58" s="38"/>
      <c r="D58" s="38"/>
      <c r="E58" s="8"/>
      <c r="F58" s="17"/>
      <c r="G58" s="65"/>
      <c r="H58" s="39"/>
      <c r="I58" s="39"/>
      <c r="J58" s="39"/>
    </row>
    <row r="59" spans="1:26" s="7" customFormat="1" ht="65.25" hidden="1" customHeight="1" x14ac:dyDescent="0.25">
      <c r="A59" s="38"/>
      <c r="B59" s="38"/>
      <c r="C59" s="38"/>
      <c r="D59" s="38"/>
      <c r="E59" s="8"/>
      <c r="F59" s="17"/>
      <c r="G59" s="65"/>
      <c r="H59" s="39"/>
      <c r="I59" s="39"/>
      <c r="J59" s="39"/>
    </row>
    <row r="60" spans="1:26" s="7" customFormat="1" ht="60.75" hidden="1" customHeight="1" x14ac:dyDescent="0.25">
      <c r="A60" s="38"/>
      <c r="B60" s="38"/>
      <c r="C60" s="38"/>
      <c r="D60" s="38"/>
      <c r="E60" s="13"/>
      <c r="F60" s="17"/>
      <c r="G60" s="65"/>
      <c r="H60" s="39"/>
      <c r="I60" s="39"/>
      <c r="J60" s="39"/>
    </row>
    <row r="61" spans="1:26" s="2" customFormat="1" ht="60" hidden="1" customHeight="1" x14ac:dyDescent="0.25">
      <c r="A61" s="11"/>
      <c r="B61" s="11"/>
      <c r="C61" s="11"/>
      <c r="D61" s="12"/>
      <c r="E61" s="13"/>
      <c r="F61" s="17"/>
      <c r="G61" s="65"/>
      <c r="H61" s="39"/>
      <c r="I61" s="36"/>
      <c r="J61" s="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18" customFormat="1" ht="44.25" hidden="1" customHeight="1" x14ac:dyDescent="0.25">
      <c r="A62" s="25" t="s">
        <v>71</v>
      </c>
      <c r="B62" s="25"/>
      <c r="C62" s="25"/>
      <c r="D62" s="25" t="s">
        <v>72</v>
      </c>
      <c r="E62" s="25"/>
      <c r="F62" s="25"/>
      <c r="G62" s="66">
        <f t="shared" ref="G62:G64" si="10">H62</f>
        <v>0</v>
      </c>
      <c r="H62" s="27">
        <f>H63+H64+H65+H66</f>
        <v>0</v>
      </c>
      <c r="I62" s="27">
        <f>I64+I65+I66</f>
        <v>0</v>
      </c>
      <c r="J62" s="27">
        <f>J64+J65+J66</f>
        <v>0</v>
      </c>
    </row>
    <row r="63" spans="1:26" s="7" customFormat="1" ht="44.25" hidden="1" customHeight="1" x14ac:dyDescent="0.25">
      <c r="A63" s="38" t="s">
        <v>87</v>
      </c>
      <c r="B63" s="38" t="s">
        <v>88</v>
      </c>
      <c r="C63" s="38" t="s">
        <v>10</v>
      </c>
      <c r="D63" s="38" t="s">
        <v>89</v>
      </c>
      <c r="E63" s="8" t="s">
        <v>30</v>
      </c>
      <c r="F63" s="17"/>
      <c r="G63" s="65">
        <f t="shared" si="10"/>
        <v>0</v>
      </c>
      <c r="H63" s="39">
        <v>0</v>
      </c>
      <c r="I63" s="39"/>
      <c r="J63" s="39"/>
    </row>
    <row r="64" spans="1:26" s="2" customFormat="1" ht="60" hidden="1" customHeight="1" x14ac:dyDescent="0.25">
      <c r="A64" s="11" t="s">
        <v>61</v>
      </c>
      <c r="B64" s="11" t="s">
        <v>62</v>
      </c>
      <c r="C64" s="11" t="s">
        <v>10</v>
      </c>
      <c r="D64" s="12" t="s">
        <v>63</v>
      </c>
      <c r="E64" s="13" t="s">
        <v>64</v>
      </c>
      <c r="F64" s="15"/>
      <c r="G64" s="24">
        <f t="shared" si="10"/>
        <v>0</v>
      </c>
      <c r="H64" s="9">
        <v>0</v>
      </c>
      <c r="I64" s="36"/>
      <c r="J64" s="9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2" customFormat="1" ht="60" hidden="1" customHeight="1" x14ac:dyDescent="0.25">
      <c r="A65" s="11" t="s">
        <v>61</v>
      </c>
      <c r="B65" s="11" t="s">
        <v>62</v>
      </c>
      <c r="C65" s="11" t="s">
        <v>10</v>
      </c>
      <c r="D65" s="12" t="s">
        <v>63</v>
      </c>
      <c r="E65" s="13" t="s">
        <v>65</v>
      </c>
      <c r="F65" s="15"/>
      <c r="G65" s="24">
        <f t="shared" ref="G65" si="11">H65+I65</f>
        <v>0</v>
      </c>
      <c r="H65" s="9">
        <v>0</v>
      </c>
      <c r="I65" s="36"/>
      <c r="J65" s="9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s="2" customFormat="1" ht="33.75" hidden="1" customHeight="1" x14ac:dyDescent="0.25">
      <c r="A66" s="11" t="s">
        <v>61</v>
      </c>
      <c r="B66" s="11" t="s">
        <v>62</v>
      </c>
      <c r="C66" s="11" t="s">
        <v>10</v>
      </c>
      <c r="D66" s="12" t="s">
        <v>63</v>
      </c>
      <c r="E66" s="13" t="s">
        <v>90</v>
      </c>
      <c r="F66" s="15"/>
      <c r="G66" s="24">
        <f>H66</f>
        <v>0</v>
      </c>
      <c r="H66" s="9">
        <v>0</v>
      </c>
      <c r="I66" s="36"/>
      <c r="J66" s="9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s="2" customFormat="1" ht="31.5" customHeight="1" x14ac:dyDescent="0.25">
      <c r="A67" s="108" t="s">
        <v>98</v>
      </c>
      <c r="B67" s="109"/>
      <c r="C67" s="109"/>
      <c r="D67" s="109"/>
      <c r="E67" s="109"/>
      <c r="F67" s="109"/>
      <c r="G67" s="33">
        <f>H67+I67</f>
        <v>33120921</v>
      </c>
      <c r="H67" s="33">
        <f>H47+H43+H37+H11</f>
        <v>30098921</v>
      </c>
      <c r="I67" s="33">
        <f>I11+I37+I47</f>
        <v>3022000</v>
      </c>
      <c r="J67" s="33">
        <f>J11+J37+J47</f>
        <v>2430000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s="104" customFormat="1" ht="15.75" x14ac:dyDescent="0.25">
      <c r="D68" s="105"/>
      <c r="E68" s="7"/>
      <c r="F68" s="106"/>
      <c r="G68" s="107"/>
      <c r="H68" s="107"/>
      <c r="I68" s="107"/>
      <c r="J68" s="10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s="104" customFormat="1" ht="15.75" x14ac:dyDescent="0.25">
      <c r="D69" s="105"/>
      <c r="E69" s="7"/>
      <c r="F69" s="106"/>
      <c r="G69" s="107"/>
      <c r="H69" s="107"/>
      <c r="I69" s="107"/>
      <c r="J69" s="10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5">
      <c r="D71" s="3"/>
      <c r="H71" s="67"/>
      <c r="I71" s="67"/>
      <c r="J71" s="67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5">
      <c r="D72" s="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5">
      <c r="D73" s="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5">
      <c r="D74" s="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5">
      <c r="D75" s="3"/>
    </row>
    <row r="76" spans="1:26" x14ac:dyDescent="0.25">
      <c r="D76" s="3"/>
    </row>
    <row r="77" spans="1:26" x14ac:dyDescent="0.25">
      <c r="D77" s="3"/>
    </row>
    <row r="78" spans="1:26" x14ac:dyDescent="0.25">
      <c r="D78" s="3"/>
    </row>
    <row r="79" spans="1:26" x14ac:dyDescent="0.25">
      <c r="D79" s="3"/>
    </row>
    <row r="80" spans="1:26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</sheetData>
  <mergeCells count="25">
    <mergeCell ref="B38:E38"/>
    <mergeCell ref="B47:E47"/>
    <mergeCell ref="H4:J5"/>
    <mergeCell ref="B11:E11"/>
    <mergeCell ref="H2:J2"/>
    <mergeCell ref="H3:J3"/>
    <mergeCell ref="B37:E37"/>
    <mergeCell ref="B43:E43"/>
    <mergeCell ref="B44:E44"/>
    <mergeCell ref="A67:F67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48:E48"/>
    <mergeCell ref="A7:B7"/>
    <mergeCell ref="B12:D12"/>
  </mergeCells>
  <phoneticPr fontId="3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</cp:lastModifiedBy>
  <cp:lastPrinted>2025-06-23T13:34:56Z</cp:lastPrinted>
  <dcterms:created xsi:type="dcterms:W3CDTF">2006-03-01T06:56:57Z</dcterms:created>
  <dcterms:modified xsi:type="dcterms:W3CDTF">2025-06-27T08:23:46Z</dcterms:modified>
</cp:coreProperties>
</file>